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595" yWindow="-15" windowWidth="17220" windowHeight="12450"/>
  </bookViews>
  <sheets>
    <sheet name="Прил 1 к поясн СП-2023 " sheetId="29" r:id="rId1"/>
    <sheet name="прил2 к поясн Дор фонд2023" sheetId="28" r:id="rId2"/>
    <sheet name="прил 3 к поясн публ об 2023" sheetId="27" r:id="rId3"/>
    <sheet name="прил 4 БИ 2023" sheetId="35" r:id="rId4"/>
    <sheet name="5 Рез фонд" sheetId="36" r:id="rId5"/>
    <sheet name="Лист1" sheetId="22" r:id="rId6"/>
    <sheet name="Лист2" sheetId="24" r:id="rId7"/>
  </sheets>
  <externalReferences>
    <externalReference r:id="rId8"/>
  </externalReferences>
  <definedNames>
    <definedName name="_xlnm._FilterDatabase" localSheetId="4" hidden="1">'5 Рез фонд'!$A$6:$H$42</definedName>
    <definedName name="Foot0" localSheetId="1">'[1]НСОт Культ'!#REF!</definedName>
    <definedName name="Foot0">'[1]НСОт Культ'!#REF!</definedName>
    <definedName name="Foot1" localSheetId="1">'[1]НСОт Культ'!#REF!</definedName>
    <definedName name="Foot1">'[1]НСОт Культ'!#REF!</definedName>
    <definedName name="Foot2" localSheetId="1">'[1]НСОт Культ'!#REF!</definedName>
    <definedName name="Foot2">'[1]НСОт Культ'!#REF!</definedName>
    <definedName name="Foot3" localSheetId="1">'[1]НСОт Культ'!#REF!</definedName>
    <definedName name="Foot3">'[1]НСОт Культ'!#REF!</definedName>
    <definedName name="Foot4">'[1]НСОт Культ'!#REF!</definedName>
    <definedName name="Footer" localSheetId="1">#REF!</definedName>
    <definedName name="Footer">#REF!</definedName>
    <definedName name="ар" localSheetId="1">'[1]НСОт Культ'!#REF!</definedName>
    <definedName name="ар">'[1]НСОт Культ'!#REF!</definedName>
    <definedName name="В11" localSheetId="4">#REF!</definedName>
    <definedName name="В11" localSheetId="0">#REF!</definedName>
    <definedName name="В11" localSheetId="2">#REF!</definedName>
    <definedName name="В11" localSheetId="3">#REF!</definedName>
    <definedName name="В11" localSheetId="1">#REF!</definedName>
    <definedName name="В11">#REF!</definedName>
    <definedName name="ваи" localSheetId="1">'[1]НСОт Культ'!#REF!</definedName>
    <definedName name="ваи">'[1]НСОт Культ'!#REF!</definedName>
    <definedName name="Вред_всего">'[1]НСОт Культ'!#REF!</definedName>
    <definedName name="Вред_итого">'[1]НСОт Культ'!#REF!</definedName>
    <definedName name="Вред1">'[1]НСОт Культ'!#REF!</definedName>
    <definedName name="Вред2">'[1]НСОт Культ'!#REF!</definedName>
    <definedName name="Дата_составления">'[1]НСОт Культ'!#REF!</definedName>
    <definedName name="Доп_свед">'[1]НСОт Культ'!#REF!</definedName>
    <definedName name="Другие">'[1]НСОт Культ'!#REF!</definedName>
    <definedName name="Другие_всего">'[1]НСОт Культ'!#REF!</definedName>
    <definedName name="Другие_итого">'[1]НСОт Культ'!#REF!</definedName>
    <definedName name="жтапж">'[1]НСОт Культ'!#REF!</definedName>
    <definedName name="_xlnm.Print_Titles" localSheetId="4">'5 Рез фонд'!$6:$6</definedName>
    <definedName name="_xlnm.Print_Titles" localSheetId="0">'Прил 1 к поясн СП-2023 '!$4:$5</definedName>
    <definedName name="Ит_Имя" localSheetId="1">'[1]НСОт Культ'!#REF!</definedName>
    <definedName name="Ит_Имя">'[1]НСОт Культ'!#REF!</definedName>
    <definedName name="Ит_Имя2">'[1]НСОт Культ'!#REF!</definedName>
    <definedName name="Ит_ИТОГО">'[1]НСОт Культ'!#REF!</definedName>
    <definedName name="Ит_Объем">'[1]НСОт Культ'!#REF!</definedName>
    <definedName name="Ит_Ставка">'[1]НСОт Культ'!#REF!</definedName>
    <definedName name="Ит_Сум_ФОТ">'[1]НСОт Культ'!#REF!</definedName>
    <definedName name="ИТОГО">'[1]НСОт Культ'!#REF!</definedName>
    <definedName name="ИТОГО_всего">'[1]НСОт Культ'!#REF!</definedName>
    <definedName name="ИТОГО_итого">'[1]НСОт Культ'!#REF!</definedName>
    <definedName name="Категория_ФОТ1">'[1]НСОт Культ'!#REF!</definedName>
    <definedName name="КатФЗП" localSheetId="1">#REF!</definedName>
    <definedName name="КатФЗП">#REF!</definedName>
    <definedName name="КвКат" localSheetId="1">'[1]НСОт Культ'!#REF!</definedName>
    <definedName name="КвКат">'[1]НСОт Культ'!#REF!</definedName>
    <definedName name="Коэфф">'[1]НСОт Культ'!#REF!</definedName>
    <definedName name="Наименование_должности">'[1]НСОт Культ'!#REF!</definedName>
    <definedName name="Непр_всего">'[1]НСОт Культ'!#REF!</definedName>
    <definedName name="Непр_итого">'[1]НСОт Культ'!#REF!</definedName>
    <definedName name="Непр1">'[1]НСОт Культ'!#REF!</definedName>
    <definedName name="Непр2">'[1]НСОт Культ'!#REF!</definedName>
    <definedName name="Ном_Подр">'[1]НСОт Культ'!#REF!</definedName>
    <definedName name="_xlnm.Print_Area" localSheetId="4">'5 Рез фонд'!$A$1:$H$42</definedName>
    <definedName name="_xlnm.Print_Area" localSheetId="0">'Прил 1 к поясн СП-2023 '!$C$1:$P$40</definedName>
    <definedName name="_xlnm.Print_Area" localSheetId="2">'прил 3 к поясн публ об 2023'!$A$1:$F$9</definedName>
    <definedName name="_xlnm.Print_Area" localSheetId="3">'прил 4 БИ 2023'!$A$1:$H$27</definedName>
    <definedName name="_xlnm.Print_Area" localSheetId="1">'прил2 к поясн Дор фонд2023'!$A$1:$E$28</definedName>
    <definedName name="_xlnm.Print_Area">#REF!</definedName>
    <definedName name="Образ">'[1]НСОт Культ'!#REF!</definedName>
    <definedName name="Объем">'[1]НСОт Культ'!#REF!</definedName>
    <definedName name="Объем_всего">'[1]НСОт Культ'!#REF!</definedName>
    <definedName name="Объем_итого">'[1]НСОт Культ'!#REF!</definedName>
    <definedName name="Оклад">'[1]НСОт Культ'!#REF!</definedName>
    <definedName name="Оклад_всего">'[1]НСОт Культ'!#REF!</definedName>
    <definedName name="Оклад_итого">'[1]НСОт Культ'!#REF!</definedName>
    <definedName name="п" localSheetId="4">#REF!</definedName>
    <definedName name="п" localSheetId="0">#REF!</definedName>
    <definedName name="п" localSheetId="2">#REF!</definedName>
    <definedName name="п" localSheetId="3">#REF!</definedName>
    <definedName name="п" localSheetId="1">#REF!</definedName>
    <definedName name="п">#REF!</definedName>
    <definedName name="Подзаголовок" localSheetId="1">#REF!</definedName>
    <definedName name="Подзаголовок">#REF!</definedName>
    <definedName name="Подр" localSheetId="1">#REF!</definedName>
    <definedName name="Подр">#REF!</definedName>
    <definedName name="Подразделение" localSheetId="1">'[1]НСОт Культ'!#REF!</definedName>
    <definedName name="Подразделение">'[1]НСОт Культ'!#REF!</definedName>
    <definedName name="Подразделение_итого" localSheetId="1">'[1]НСОт Культ'!#REF!</definedName>
    <definedName name="Подразделение_итого">'[1]НСОт Культ'!#REF!</definedName>
    <definedName name="ПочЗв" localSheetId="1">'[1]НСОт Культ'!#REF!</definedName>
    <definedName name="ПочЗв">'[1]НСОт Культ'!#REF!</definedName>
    <definedName name="Прил16дляраб" localSheetId="4">#REF!</definedName>
    <definedName name="Прил16дляраб" localSheetId="0">#REF!</definedName>
    <definedName name="Прил16дляраб" localSheetId="2">#REF!</definedName>
    <definedName name="Прил16дляраб" localSheetId="3">#REF!</definedName>
    <definedName name="Прил16дляраб" localSheetId="1">#REF!</definedName>
    <definedName name="Прил16дляраб">#REF!</definedName>
    <definedName name="Ставка" localSheetId="1">'[1]НСОт Культ'!#REF!</definedName>
    <definedName name="Ставка">'[1]НСОт Культ'!#REF!</definedName>
    <definedName name="Ставка_всего" localSheetId="1">'[1]НСОт Культ'!#REF!</definedName>
    <definedName name="Ставка_всего">'[1]НСОт Культ'!#REF!</definedName>
    <definedName name="Ставка_итого" localSheetId="1">'[1]НСОт Культ'!#REF!</definedName>
    <definedName name="Ставка_итого">'[1]НСОт Культ'!#REF!</definedName>
    <definedName name="Ставки" localSheetId="1">'[1]НСОт Культ'!#REF!</definedName>
    <definedName name="Ставки">'[1]НСОт Культ'!#REF!</definedName>
    <definedName name="Стаж" localSheetId="1">'[1]НСОт Культ'!#REF!</definedName>
    <definedName name="Стаж">'[1]НСОт Культ'!#REF!</definedName>
    <definedName name="Стаж_">'[1]НСОт Культ'!#REF!</definedName>
    <definedName name="Сум_ФОТ">'[1]НСОт Культ'!#REF!</definedName>
    <definedName name="ТабНом">'[1]НСОт Культ'!#REF!</definedName>
    <definedName name="УчСт">'[1]НСОт Культ'!#REF!</definedName>
    <definedName name="ФИО">'[1]НСОт Культ'!#REF!</definedName>
    <definedName name="ФС" localSheetId="1">#REF!</definedName>
    <definedName name="ФС">#REF!</definedName>
    <definedName name="Функции_контроля" localSheetId="1">#REF!</definedName>
    <definedName name="Функции_контроля">#REF!</definedName>
    <definedName name="Часы_всего" localSheetId="1">'[1]НСОт Культ'!#REF!</definedName>
    <definedName name="Часы_всего">'[1]НСОт Культ'!#REF!</definedName>
    <definedName name="Часы_итого">'[1]НСОт Культ'!#REF!</definedName>
  </definedNames>
  <calcPr calcId="144525"/>
</workbook>
</file>

<file path=xl/calcChain.xml><?xml version="1.0" encoding="utf-8"?>
<calcChain xmlns="http://schemas.openxmlformats.org/spreadsheetml/2006/main">
  <c r="G41" i="36" l="1"/>
  <c r="G40" i="36"/>
  <c r="G39" i="36"/>
  <c r="G38" i="36"/>
  <c r="G37" i="36"/>
  <c r="G36" i="36"/>
  <c r="G35" i="36"/>
  <c r="G34" i="36"/>
  <c r="G33" i="36"/>
  <c r="G32" i="36"/>
  <c r="A32" i="36"/>
  <c r="A33" i="36" s="1"/>
  <c r="A34" i="36" s="1"/>
  <c r="A35" i="36" s="1"/>
  <c r="A36" i="36" s="1"/>
  <c r="A37" i="36" s="1"/>
  <c r="A38" i="36" s="1"/>
  <c r="A39" i="36" s="1"/>
  <c r="A40" i="36" s="1"/>
  <c r="A41" i="36" s="1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A17" i="36"/>
  <c r="A18" i="36" s="1"/>
  <c r="A19" i="36" s="1"/>
  <c r="A20" i="36" s="1"/>
  <c r="F16" i="36"/>
  <c r="F42" i="36" s="1"/>
  <c r="D16" i="36"/>
  <c r="D42" i="36" s="1"/>
  <c r="G15" i="36"/>
  <c r="G14" i="36"/>
  <c r="G13" i="36"/>
  <c r="G12" i="36"/>
  <c r="G11" i="36"/>
  <c r="G10" i="36"/>
  <c r="G9" i="36"/>
  <c r="G8" i="36"/>
  <c r="G7" i="36"/>
  <c r="G16" i="36" l="1"/>
  <c r="G42" i="36" s="1"/>
  <c r="F9" i="35"/>
  <c r="C9" i="35"/>
  <c r="C8" i="35"/>
  <c r="E10" i="35"/>
  <c r="H10" i="35" s="1"/>
  <c r="B10" i="35"/>
  <c r="E9" i="35"/>
  <c r="G8" i="35"/>
  <c r="G7" i="35" s="1"/>
  <c r="G11" i="35" s="1"/>
  <c r="F8" i="35"/>
  <c r="F7" i="35" s="1"/>
  <c r="D8" i="35"/>
  <c r="D7" i="35"/>
  <c r="D11" i="35" s="1"/>
  <c r="H9" i="35" l="1"/>
  <c r="E8" i="35"/>
  <c r="E7" i="35"/>
  <c r="B8" i="35"/>
  <c r="B7" i="35" s="1"/>
  <c r="B11" i="35" s="1"/>
  <c r="C7" i="35"/>
  <c r="C11" i="35" s="1"/>
  <c r="B9" i="35"/>
  <c r="F11" i="35"/>
  <c r="E11" i="35" l="1"/>
  <c r="H11" i="35" s="1"/>
  <c r="H7" i="35"/>
  <c r="H8" i="35"/>
  <c r="A18" i="28" l="1"/>
  <c r="A19" i="28"/>
  <c r="A20" i="28"/>
  <c r="A21" i="28" s="1"/>
  <c r="A22" i="28" s="1"/>
  <c r="A23" i="28" s="1"/>
  <c r="A24" i="28" s="1"/>
  <c r="A25" i="28" s="1"/>
  <c r="A26" i="28" s="1"/>
  <c r="A27" i="28" s="1"/>
  <c r="A13" i="28"/>
  <c r="A14" i="28"/>
  <c r="A15" i="28"/>
  <c r="A16" i="28" s="1"/>
  <c r="A17" i="28" s="1"/>
  <c r="A12" i="28"/>
  <c r="C25" i="28"/>
  <c r="C26" i="28"/>
  <c r="C27" i="28"/>
  <c r="C18" i="28"/>
  <c r="C19" i="28"/>
  <c r="E12" i="28"/>
  <c r="C12" i="28" s="1"/>
  <c r="E13" i="28"/>
  <c r="C15" i="28"/>
  <c r="E16" i="28"/>
  <c r="E14" i="28"/>
  <c r="H14" i="29" l="1"/>
  <c r="I14" i="29"/>
  <c r="J14" i="29"/>
  <c r="K14" i="29"/>
  <c r="L14" i="29"/>
  <c r="M14" i="29"/>
  <c r="N14" i="29"/>
  <c r="O14" i="29"/>
  <c r="P14" i="29"/>
  <c r="G14" i="29"/>
  <c r="H21" i="29"/>
  <c r="I21" i="29"/>
  <c r="J21" i="29"/>
  <c r="K21" i="29"/>
  <c r="L21" i="29"/>
  <c r="M21" i="29"/>
  <c r="N21" i="29"/>
  <c r="O21" i="29"/>
  <c r="P21" i="29"/>
  <c r="G21" i="29"/>
  <c r="G36" i="29"/>
  <c r="F12" i="29"/>
  <c r="G11" i="29" l="1"/>
  <c r="G10" i="29" s="1"/>
  <c r="H6" i="29" l="1"/>
  <c r="I6" i="29"/>
  <c r="J6" i="29" s="1"/>
  <c r="K6" i="29" s="1"/>
  <c r="L6" i="29" s="1"/>
  <c r="M6" i="29" s="1"/>
  <c r="N6" i="29" s="1"/>
  <c r="O6" i="29" s="1"/>
  <c r="G8" i="29"/>
  <c r="F8" i="29" s="1"/>
  <c r="H8" i="29"/>
  <c r="I8" i="29"/>
  <c r="J8" i="29"/>
  <c r="K8" i="29"/>
  <c r="L8" i="29"/>
  <c r="M8" i="29"/>
  <c r="N8" i="29"/>
  <c r="O8" i="29"/>
  <c r="P8" i="29"/>
  <c r="F9" i="29"/>
  <c r="Q10" i="29"/>
  <c r="Q7" i="29" s="1"/>
  <c r="J11" i="29"/>
  <c r="K11" i="29"/>
  <c r="K10" i="29" s="1"/>
  <c r="Q11" i="29"/>
  <c r="R11" i="29"/>
  <c r="R10" i="29" s="1"/>
  <c r="R7" i="29" s="1"/>
  <c r="S11" i="29"/>
  <c r="S10" i="29" s="1"/>
  <c r="S7" i="29" s="1"/>
  <c r="G13" i="29"/>
  <c r="F13" i="29" s="1"/>
  <c r="H13" i="29"/>
  <c r="H11" i="29" s="1"/>
  <c r="I13" i="29"/>
  <c r="I11" i="29" s="1"/>
  <c r="I10" i="29" s="1"/>
  <c r="J13" i="29"/>
  <c r="K13" i="29"/>
  <c r="L13" i="29"/>
  <c r="L11" i="29" s="1"/>
  <c r="L10" i="29" s="1"/>
  <c r="M13" i="29"/>
  <c r="M11" i="29" s="1"/>
  <c r="M10" i="29" s="1"/>
  <c r="N13" i="29"/>
  <c r="O13" i="29"/>
  <c r="P13" i="29"/>
  <c r="P11" i="29" s="1"/>
  <c r="P10" i="29" s="1"/>
  <c r="F14" i="29"/>
  <c r="N11" i="29"/>
  <c r="O11" i="29"/>
  <c r="F15" i="29"/>
  <c r="J16" i="29"/>
  <c r="F16" i="29" s="1"/>
  <c r="N16" i="29"/>
  <c r="I17" i="29"/>
  <c r="K17" i="29"/>
  <c r="F17" i="29" s="1"/>
  <c r="F18" i="29"/>
  <c r="F19" i="29"/>
  <c r="F20" i="29"/>
  <c r="F21" i="29"/>
  <c r="F22" i="29"/>
  <c r="F23" i="29"/>
  <c r="F24" i="29"/>
  <c r="F25" i="29"/>
  <c r="F26" i="29"/>
  <c r="F27" i="29"/>
  <c r="F28" i="29"/>
  <c r="F29" i="29"/>
  <c r="F30" i="29"/>
  <c r="F31" i="29"/>
  <c r="I32" i="29"/>
  <c r="K32" i="29"/>
  <c r="L32" i="29"/>
  <c r="M32" i="29"/>
  <c r="P32" i="29"/>
  <c r="F33" i="29"/>
  <c r="G34" i="29"/>
  <c r="F34" i="29" s="1"/>
  <c r="H34" i="29"/>
  <c r="H32" i="29" s="1"/>
  <c r="J34" i="29"/>
  <c r="J32" i="29" s="1"/>
  <c r="N34" i="29"/>
  <c r="N32" i="29" s="1"/>
  <c r="O34" i="29"/>
  <c r="O32" i="29" s="1"/>
  <c r="F35" i="29"/>
  <c r="I36" i="29"/>
  <c r="J36" i="29"/>
  <c r="M36" i="29"/>
  <c r="N36" i="29"/>
  <c r="G37" i="29"/>
  <c r="F37" i="29" s="1"/>
  <c r="F36" i="29" s="1"/>
  <c r="H37" i="29"/>
  <c r="H36" i="29" s="1"/>
  <c r="I37" i="29"/>
  <c r="J37" i="29"/>
  <c r="K37" i="29"/>
  <c r="K36" i="29" s="1"/>
  <c r="L37" i="29"/>
  <c r="L36" i="29" s="1"/>
  <c r="M37" i="29"/>
  <c r="N37" i="29"/>
  <c r="O37" i="29"/>
  <c r="O36" i="29" s="1"/>
  <c r="P38" i="29"/>
  <c r="F38" i="29" s="1"/>
  <c r="F39" i="29"/>
  <c r="G43" i="29"/>
  <c r="H43" i="29"/>
  <c r="I43" i="29"/>
  <c r="J43" i="29"/>
  <c r="K43" i="29"/>
  <c r="L43" i="29"/>
  <c r="M43" i="29"/>
  <c r="N43" i="29"/>
  <c r="O43" i="29"/>
  <c r="P43" i="29"/>
  <c r="D6" i="28"/>
  <c r="E6" i="28" s="1"/>
  <c r="C7" i="28"/>
  <c r="C8" i="28"/>
  <c r="A11" i="28"/>
  <c r="C10" i="28"/>
  <c r="C11" i="28"/>
  <c r="C13" i="28"/>
  <c r="C14" i="28"/>
  <c r="C16" i="28"/>
  <c r="C17" i="28"/>
  <c r="C20" i="28"/>
  <c r="C21" i="28"/>
  <c r="C22" i="28"/>
  <c r="C23" i="28"/>
  <c r="C24" i="28"/>
  <c r="D28" i="28"/>
  <c r="E28" i="28"/>
  <c r="F8" i="27"/>
  <c r="F9" i="27" s="1"/>
  <c r="D9" i="27"/>
  <c r="E9" i="27"/>
  <c r="C28" i="28" l="1"/>
  <c r="T11" i="29"/>
  <c r="F11" i="29"/>
  <c r="T10" i="29" s="1"/>
  <c r="J10" i="29"/>
  <c r="J7" i="29" s="1"/>
  <c r="J40" i="29" s="1"/>
  <c r="L7" i="29"/>
  <c r="L40" i="29" s="1"/>
  <c r="H10" i="29"/>
  <c r="P7" i="29"/>
  <c r="P40" i="29" s="1"/>
  <c r="H7" i="29"/>
  <c r="H40" i="29" s="1"/>
  <c r="O10" i="29"/>
  <c r="O7" i="29" s="1"/>
  <c r="O40" i="29" s="1"/>
  <c r="N10" i="29"/>
  <c r="N7" i="29" s="1"/>
  <c r="N40" i="29" s="1"/>
  <c r="K7" i="29"/>
  <c r="K40" i="29" s="1"/>
  <c r="M7" i="29"/>
  <c r="M40" i="29" s="1"/>
  <c r="I7" i="29"/>
  <c r="I40" i="29" s="1"/>
  <c r="P36" i="29"/>
  <c r="G32" i="29"/>
  <c r="F32" i="29" s="1"/>
  <c r="F10" i="29" l="1"/>
  <c r="G7" i="29"/>
  <c r="G40" i="29" s="1"/>
  <c r="F7" i="29" l="1"/>
  <c r="F40" i="29" s="1"/>
  <c r="F43" i="29" s="1"/>
  <c r="I5" i="24" l="1"/>
  <c r="I4" i="24"/>
  <c r="I3" i="24" s="1"/>
  <c r="I2" i="24" s="1"/>
  <c r="I1" i="24" s="1"/>
  <c r="H4" i="24"/>
  <c r="G4" i="24"/>
  <c r="G3" i="24" s="1"/>
  <c r="G2" i="24" s="1"/>
  <c r="G1" i="24" s="1"/>
  <c r="H3" i="24"/>
  <c r="H2" i="24" s="1"/>
  <c r="H1" i="24" s="1"/>
</calcChain>
</file>

<file path=xl/comments1.xml><?xml version="1.0" encoding="utf-8"?>
<comments xmlns="http://schemas.openxmlformats.org/spreadsheetml/2006/main">
  <authors>
    <author>Автор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<sst xmlns="http://schemas.openxmlformats.org/spreadsheetml/2006/main" count="275" uniqueCount="246">
  <si>
    <t>0300000000</t>
  </si>
  <si>
    <t>0310100000</t>
  </si>
  <si>
    <t xml:space="preserve">Основное мероприятие Обеспечение сбалансированности и устойчивости местного бюджета муниципального образования "Онгудайский район" </t>
  </si>
  <si>
    <t>0310000000</t>
  </si>
  <si>
    <t>Межбюджетные трансферты бюджетам субъектов РФ и муниципальных образований общего характера</t>
  </si>
  <si>
    <t>Закупка товаров, работ и услуг для обеспечения государственных (муниципальных) нужд</t>
  </si>
  <si>
    <t>200</t>
  </si>
  <si>
    <t>09</t>
  </si>
  <si>
    <t>07</t>
  </si>
  <si>
    <t>(тыс.рублей)</t>
  </si>
  <si>
    <t xml:space="preserve">Всего </t>
  </si>
  <si>
    <t>074</t>
  </si>
  <si>
    <t>Итого</t>
  </si>
  <si>
    <t>Подпрограмма "Повышение эффективности бюджетных расходов в муниципальном образовании «Онгудайский район» муниципальной программы «Управление муниципальными финансами в муниципальном образовании  «Онгудайский район»</t>
  </si>
  <si>
    <t>Муниципальная программа «Развитие образования в муниципальном образовании «Онгудайский район»</t>
  </si>
  <si>
    <t>Муниципальная программа "Управление муниципальными финансами в муниципальном образовании "Онгудайский район"</t>
  </si>
  <si>
    <t>Дотация на выравнивание уровня бюджетной обеспеченности   поселений, выделяемая бюджетом  муниципального образования</t>
  </si>
  <si>
    <t>Иные межбюджетные трансферты на софинансирование расходов местных бюджетов на обеспечение информатизации бюджетного процесса</t>
  </si>
  <si>
    <t>03101S9600</t>
  </si>
  <si>
    <t>Приложение 1 к пояснительной записке</t>
  </si>
  <si>
    <t>Решение Совета депутатов№24-6  от 30.03.2017г  " Об утверждении Положения об условиях предоставлеия права на  пенсию за выслугу лет муниципальным служащим муниципального образования "Онгудайский район", о порядке её назначения, переасчета и выплаты"</t>
  </si>
  <si>
    <t>Осуществление назначения и выплаты доплат к пенсиям</t>
  </si>
  <si>
    <t>Администрация района (аймака) муниципального образования "Онгудайский район"</t>
  </si>
  <si>
    <t>% исполнения</t>
  </si>
  <si>
    <t xml:space="preserve">Кассовое исполнение </t>
  </si>
  <si>
    <t>Нормативный правовой акт, определяющий публичное нормативное  обязательство</t>
  </si>
  <si>
    <t xml:space="preserve">Наименование публичного нормативного обязательства </t>
  </si>
  <si>
    <t>Главный распорядитель бюджетных средств</t>
  </si>
  <si>
    <t>Остаток бюджетных ассигнований Дорожного фонда на  01.01.2024г</t>
  </si>
  <si>
    <t xml:space="preserve">Весенне-летне-осеннее содержание автомобильных дорог общего пользования местного значения муниципального образования "Онгудайский район" Республики Алтай </t>
  </si>
  <si>
    <t>в том числе</t>
  </si>
  <si>
    <t>Кассовое исполнение за  2023 год</t>
  </si>
  <si>
    <t>Дорожный фонд : план на 2023 год</t>
  </si>
  <si>
    <t>Б</t>
  </si>
  <si>
    <t>А</t>
  </si>
  <si>
    <t>Местный бюджет</t>
  </si>
  <si>
    <t>Федеральный бюджет, республиканский бюджет Республики Алтай (справочно)</t>
  </si>
  <si>
    <t>в том числе по источникам</t>
  </si>
  <si>
    <t>Наименование, виды работ</t>
  </si>
  <si>
    <t>№ п/п</t>
  </si>
  <si>
    <t>Исполнение  бюджетных ассигнований Дорожного фонда муниципального образования "Онгудайский район"    за 2023 год</t>
  </si>
  <si>
    <t xml:space="preserve">ВСЕГО  </t>
  </si>
  <si>
    <t>Субсидии на на поддержку и развитие сферы культуры</t>
  </si>
  <si>
    <t>1.3.2.</t>
  </si>
  <si>
    <t>Субсидии на повышение оплаты труда работников муниципальных учреждений культуры</t>
  </si>
  <si>
    <t>Субсидии  на оплату  труда с начислениями  на неё работников бюджетной сферы (не ниже МРОТ)</t>
  </si>
  <si>
    <t>1.3.1.</t>
  </si>
  <si>
    <t>Прочие субсидии  бюджетам сельских поселений</t>
  </si>
  <si>
    <t>1.3.</t>
  </si>
  <si>
    <t xml:space="preserve"> осуществление части полномочий по решению вопросов местного значения в части организации в границе поселения водоснабжения населения </t>
  </si>
  <si>
    <t>Организация  деятельности по сбору ( втом числе раздельному сбору) транспортированию, обработке, утилизации, обезвреживанию, захоронению твердых коммунальных отходов  в части организации буртования твердых коммунальных отходов на полигоне)</t>
  </si>
  <si>
    <t xml:space="preserve">Иные межбюджетные трансферты, передаваемые бюджетам сельских поселений на осуществление части полномочий , в части дорожной деятельности  в отношении автомобильных дорог местного значения в границах населенных пунктов поселения и обеспечение безопасности дорожного движения на них </t>
  </si>
  <si>
    <t>1.2.2.1</t>
  </si>
  <si>
    <t>Иные межбюджетные трансферты, передаваемые бюджетам сельских поселений на осуществление части полномочий по решению вопросов местного значения в соответствии с заключенными  соглашениями о передаче полномочий</t>
  </si>
  <si>
    <t>1.2.2.</t>
  </si>
  <si>
    <t>Тезхническое присоединение для эл/снабжения объекта "Объекты наружного освещения"</t>
  </si>
  <si>
    <t>Освещение микрорайона "Лесхоз" в с Онгудай</t>
  </si>
  <si>
    <t>Обустройство , ремонт детских площадок</t>
  </si>
  <si>
    <t>Проведение летнего водопровода в с Купчегень</t>
  </si>
  <si>
    <t xml:space="preserve">Приобретение электрических инструментов, строительных материалов </t>
  </si>
  <si>
    <t>Ремонт  спортивного зала</t>
  </si>
  <si>
    <t>Проведения Всероссийского турнира лучников (ремонт стадиона)</t>
  </si>
  <si>
    <t>обустройство Памятника Победы в с Теньга</t>
  </si>
  <si>
    <t>Приобретение  спортивного инвентаря</t>
  </si>
  <si>
    <t>Иные межбюджетные трансферты на обеспечение первоочередных расходов:исполнение нказов избирателей, в том числе,</t>
  </si>
  <si>
    <t>1.2.1.3.2.</t>
  </si>
  <si>
    <t>Постановка на кадастровый учет объектов культурного наследия</t>
  </si>
  <si>
    <t xml:space="preserve">Ремонт ДК </t>
  </si>
  <si>
    <t>Территориальное планирование</t>
  </si>
  <si>
    <t>Освещение улиц населенных пунктов</t>
  </si>
  <si>
    <t>ремонт котлов</t>
  </si>
  <si>
    <t>Приобретение угля, дров</t>
  </si>
  <si>
    <t>Иные межбюджетные трансферты на обеспечение первоочередных расходов , в том числе</t>
  </si>
  <si>
    <t>1.2.1.3.1.</t>
  </si>
  <si>
    <t xml:space="preserve">Иные межбюджетные  трансферты на проведение выборов  </t>
  </si>
  <si>
    <t>1.2.1.2.</t>
  </si>
  <si>
    <t xml:space="preserve"> Иные межбюджетные  трансферты на оплату труда с начислениями  на неё работников бюджетной сферы (работники учреждений культуры на  исполнение УказовПрезидента РФ не ниже уровня 2022г)</t>
  </si>
  <si>
    <t>1.2.1.1</t>
  </si>
  <si>
    <t>Иные 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</si>
  <si>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1.2.1</t>
  </si>
  <si>
    <t>Иные межбюджетные трансферты, передаваемые бюджетам сельских поселений для компенсации дополнительных расходов</t>
  </si>
  <si>
    <t>1.2.</t>
  </si>
  <si>
    <t>1.1.1.</t>
  </si>
  <si>
    <t>Дотация на выравнивание уровня бюджетной обеспеченности</t>
  </si>
  <si>
    <t>1.1.</t>
  </si>
  <si>
    <t>1</t>
  </si>
  <si>
    <t>Онгудайское</t>
  </si>
  <si>
    <t>Ининское</t>
  </si>
  <si>
    <t>Купчегеньское</t>
  </si>
  <si>
    <t>Хабаровское</t>
  </si>
  <si>
    <t>Шашикманское</t>
  </si>
  <si>
    <t>Нижне-Талдинское</t>
  </si>
  <si>
    <t>Каракольское</t>
  </si>
  <si>
    <t>Куладинское</t>
  </si>
  <si>
    <t>Теньгинское</t>
  </si>
  <si>
    <t>Елинское</t>
  </si>
  <si>
    <t xml:space="preserve">  Наименования сельских поселений муниципального образования "Онгудайский район"</t>
  </si>
  <si>
    <t>Всего</t>
  </si>
  <si>
    <t>Индексы</t>
  </si>
  <si>
    <t>Показатели</t>
  </si>
  <si>
    <t>(тыс. рублей)</t>
  </si>
  <si>
    <t>Исполнение межбюджетных трансфертов бюджетам сельских поселений муниципального образования "Онгудайский район" за 2023год</t>
  </si>
  <si>
    <t>ИТОГО</t>
  </si>
  <si>
    <t>На оплату образовательных услуг по Программе  первоначальной подготовки личного состава добровольных пожарных дружин, принимающего участие в тушении пожаров и проведении аварийно-спасательных работ</t>
  </si>
  <si>
    <t>-</t>
  </si>
  <si>
    <t>Фактически оплачено</t>
  </si>
  <si>
    <t>Реквизиты платежных документов*</t>
  </si>
  <si>
    <t>Сумма</t>
  </si>
  <si>
    <t>Цель</t>
  </si>
  <si>
    <t xml:space="preserve">Причины остатка средств на счете </t>
  </si>
  <si>
    <t>Остаток неиспользованных средств</t>
  </si>
  <si>
    <t>Фактическое направление средств</t>
  </si>
  <si>
    <t>Направление средств по распоряжению</t>
  </si>
  <si>
    <t>Основание выделения средств (наименование нормативного правового акта, дата и номер)</t>
  </si>
  <si>
    <t>1.2.1.3.3.</t>
  </si>
  <si>
    <t>1.2.2.2.</t>
  </si>
  <si>
    <t>1.3.3.</t>
  </si>
  <si>
    <t>Уточненный план на 2023 год</t>
  </si>
  <si>
    <t>Распоряжение Главы района (аймака) № 5-р от 13.01.2023г.</t>
  </si>
  <si>
    <t>п/п №37905 от 20.01.23г</t>
  </si>
  <si>
    <t>Распоряжение Главы района (аймака) № 77-р от 20.02.2023г.</t>
  </si>
  <si>
    <t>БУ ДПО РА"УМЦ ГОЧС" п/п №153299от16.03.23г</t>
  </si>
  <si>
    <t>Распоряжение Главы района (аймака) № 79-р от 20.02.2023г.</t>
  </si>
  <si>
    <t>п/п№104042 от 22.02.23г</t>
  </si>
  <si>
    <t>Распоряжение Главы района (аймака) № 99-р от 22.02.2023г.</t>
  </si>
  <si>
    <t>п/п №111572 от 28.02.23г</t>
  </si>
  <si>
    <t>Распоряжение Главы района (аймака) № 225-р от 17.04.2023г.</t>
  </si>
  <si>
    <t>Для приобретения подарков вдовам погибших и умерших участников ВОВ к 78-й годовщине Победы в Великой Отечественной войне 1941-1945г.г.</t>
  </si>
  <si>
    <t xml:space="preserve">п/п №272962 от 11.05.2023 ИП Якова В.Л. (за покрывала)
</t>
  </si>
  <si>
    <t>Распоряжение Главы района (аймака) №224-р от 17.04.2023г.</t>
  </si>
  <si>
    <t>п/п №233323 от 21.04.23г</t>
  </si>
  <si>
    <t>Распоряжение Главы района (аймака) № 243-р от 25.04.2023г.</t>
  </si>
  <si>
    <t>На обновление доски почета</t>
  </si>
  <si>
    <t xml:space="preserve">в п/о Кнаеву В.А.  п/п №250730, п/п №250731 от 28.04.2023 (приобретение цветов, красок, цветов) Доска почета </t>
  </si>
  <si>
    <t>Распоряжение Главы района (аймака) № 367-р от 06.06.2023г.</t>
  </si>
  <si>
    <t>На проведение Всероссийского чемпионата по стрельбе 3D из лука</t>
  </si>
  <si>
    <t>в п/о Суркшеву А.А. заявка от 07.06.2023 № 19. А/О  № 24 от 11.06.2023г (приобретение подарков Участникам чемпионата России по 3D стрельбе из лука)</t>
  </si>
  <si>
    <t>Распоряжение Главы района (аймака) № 383-р от 15.06.2023г.</t>
  </si>
  <si>
    <t>п/п №368528от22.06.23г</t>
  </si>
  <si>
    <t>Распоряжение Главы района (аймака) № 394-р от 15.06.2023г.</t>
  </si>
  <si>
    <t>На проведение выборов Главы Купчегеньского сельского поселения</t>
  </si>
  <si>
    <t>п/п №399175 от 06.07.2023г</t>
  </si>
  <si>
    <t>Распоряжение Главы района (аймака) № 481-р от 26.07.2023г.</t>
  </si>
  <si>
    <t>На ремонт кровли сельского клуба с. Талда</t>
  </si>
  <si>
    <t>п/п №476227 от 16.08.2023 года в сумме 120 336,77 за профлист и комплектующие, п/п №476229 от 16.08.2023 года на сумму 54000,00 на пиломатериал, п/п №500008 от 31.08.2023 на сумму 41 890,23 оплата труда за кровельные работы</t>
  </si>
  <si>
    <t>Распоряжение Главы района (аймака) № 482-р от 26.07.2023г.</t>
  </si>
  <si>
    <t>На чествование бронзовых призеров общекомандного зачета в XIX Олимпиаде спортсменов Республики Алтай</t>
  </si>
  <si>
    <t>в п/о Суркашеву А.А., выдано по ведомости б/н от 11.08.2023г.денежных призов в чествование победителей и призеров XIX летней Олимпиады спортсменов РА-2023</t>
  </si>
  <si>
    <t>Распоряжение Главы района (аймака) № 488-р от 01.08.2023г.</t>
  </si>
  <si>
    <t>Единовременная финансовая помощь гражданам, пострадавшим в результате чрезвычайной ситуации на территории с.Купчегень МО "Онгудайский район" 12 июля 2022 года, в связи со сходом селевого потока</t>
  </si>
  <si>
    <t>п/п №452404,452750,452399,452763,452748,452415,452407,452412,452410,452405,452746,452761,452752,452755,452768,452766,452401,452759,452397,452754,452413,452409,452757,452743,452745,452765,452402 от 04.08.2023г</t>
  </si>
  <si>
    <t>Распоряжение Главы района (аймака) № 536-р - 546-р от 16.08.2023г.</t>
  </si>
  <si>
    <t xml:space="preserve"> На дополнительные потребности оплаты за изготовление печатной продукции (бюллетеней) на проведение выборной кампании 2023г Ининскому сельскому поселению</t>
  </si>
  <si>
    <t>п/п №511724 от 07.09.23г</t>
  </si>
  <si>
    <t>На дополнительные потребности оплаты за изготовление печатной продукции (бюллетеней) на проведение выборной кампании 2023г  Купчегенскому сельскому поселению</t>
  </si>
  <si>
    <t>п/п №493452 от 29.08.2023</t>
  </si>
  <si>
    <t>На дополнительные потребности оплаты за изготовление печатной продукции (бюллетеней) на проведение выборной кампании 2023г Хабаровскому сельскому поселению</t>
  </si>
  <si>
    <t>Заявка на кассовый расход №37 от 10.07.2023</t>
  </si>
  <si>
    <t>На дополнительные потребности оплаты за изготовление печатной продукции (бюллетеней) на проведение выборной кампании 2023г Онгудайскому сельскому поселению</t>
  </si>
  <si>
    <t>п/п №424704 от 19.07.2023</t>
  </si>
  <si>
    <t>На дополнительные потребности оплаты за изготовление печатной продукции (бюллетеней) на проведение выборной кампании 2023г Шашикманскому сельскому поселению</t>
  </si>
  <si>
    <t>п/п №493456, №493457 от 29.08.2023г.</t>
  </si>
  <si>
    <t>На дополнительные потребности оплаты за изготовление печатной продукции (бюллетеней) на проведение выборной кампании 2023г Каракольскому сельскому поселению</t>
  </si>
  <si>
    <t>п/п №493449, №493450 от 29.08.2023г.</t>
  </si>
  <si>
    <t>На дополнительные потребности оплаты за изготовление печатной продукции (бюллетеней) на проведение выборной кампании 2023г Нижне-Талдинскому сельскому поселению</t>
  </si>
  <si>
    <t>п/п № 499998, п/п №499998 от 31.08.2023</t>
  </si>
  <si>
    <t>На дополнительные потребности оплаты за изготовление печатной продукции (бюллетеней) на проведение выборной кампании 2023г Куладинскому сельскому поселению</t>
  </si>
  <si>
    <t>п/п № 491030, №491031 от 28.08.2023г.</t>
  </si>
  <si>
    <t>На дополнительные потребности оплаты за изготовление печатной продукции (бюллетеней) на проведение выборной кампании 2023г Теньгинскому сельскому поселению</t>
  </si>
  <si>
    <t>п/п №497100 и №497101 по 2008,50 от 30.08.2023 года в пользу ТИК Онгудайского района</t>
  </si>
  <si>
    <t>На дополнительные потребности оплаты за изготовление печатной продукции (бюллетеней) на проведение выборной кампании 2023г Елинскому сельскому поселению</t>
  </si>
  <si>
    <t>п/п №531645, № 531656 от 15.09.2023</t>
  </si>
  <si>
    <t>Распоряжение Главы района (аймака) № 539-р от 16.08.2023г.</t>
  </si>
  <si>
    <t>На дополнительные потребности оплаты за изготовление печатной продукции (бюллетеней), транспортных расходов, на проведение выборной кампании 2023г</t>
  </si>
  <si>
    <t>п/п №486978 от 24.08.2023г</t>
  </si>
  <si>
    <t>Распоряжение Главы района (аймака) № 573-р от 23.08.2023г.</t>
  </si>
  <si>
    <t>п/п №489476 от 25.08.2023г</t>
  </si>
  <si>
    <t>Распоряжение Главы района (аймака) № 601-р от 06.09.2023г.</t>
  </si>
  <si>
    <t>МКУ "Онгудайводснаб" на проведение внеплановых ремонтных работ</t>
  </si>
  <si>
    <t>ИП Тантыбарова Суркура Сергеевна, ИП Тантыбаров Эрмен Васильевич, п/п №521992,521991 от 12.09.2023, п/п №735790 от 18.12.2023,приобретение расходных материалов для ремонта систем водоснабжения; п/п №733215 от 15.12.2023, №762319 от 25.12.2023- приобретение сетки рябицы; ООО "ЭнергоСтандарт" п/п № 624127 от 01.11.2023- приобретение станции управления СУЗ- 25.</t>
  </si>
  <si>
    <t>Распоряжение Главы района (аймака) № 603-р от 06.09.2023г.</t>
  </si>
  <si>
    <t>п/п №512818 от 07.09.2023г</t>
  </si>
  <si>
    <t>Распоряжение Главы района (аймака) № 647-р от 29.09.2023г.</t>
  </si>
  <si>
    <t>п/п №559620 от 29.09.2023г</t>
  </si>
  <si>
    <t>Распоряжение Главы района (аймака) № 689-р от 13.10.2023г.</t>
  </si>
  <si>
    <t>Единовременный членский взнос в Ассоциацию "Совета муниципальных образований"</t>
  </si>
  <si>
    <t>Ассоциация "Совет муниципальных образований Республики Алтай",п/п №593311 от 16.10.2023г</t>
  </si>
  <si>
    <t>Распоряжение Главы района (аймака) № 761-р от 14.11.2023г.</t>
  </si>
  <si>
    <t>Для ремонта транспортного средства</t>
  </si>
  <si>
    <t>п/п № 673829 от 24.11.2023</t>
  </si>
  <si>
    <t>Распоряжение Главы района (аймака) № 822-р от 04.12.2023г.</t>
  </si>
  <si>
    <t>На проведение Елки Главы района (аймака), для детей инвалидов</t>
  </si>
  <si>
    <t>п/п №740087 от 19.12.24г. в п/о Сюрюловой Э.С.на приобретение подарков (конфеты, подарки) для проведение елки Главы района (аймака)</t>
  </si>
  <si>
    <t>Распоряжение Главы района (аймака) № 823-р от 04.12.2023г.</t>
  </si>
  <si>
    <t>На проведение Елки Главы района (аймака), для детей участников СВО</t>
  </si>
  <si>
    <t>перечислено в п/о по п/п № 757555 от 22.12.2023, № 786866 от 28.12.2023, № 786865 от 28.12.2023 (приобретение новогодних подарков (конфеты, соки, вафли, йогурт, фрукты), костюмов)</t>
  </si>
  <si>
    <t>Распоряжение Главы района (аймака) № 871-р от 18.12.2023г.</t>
  </si>
  <si>
    <t>Для приобретения котла в сельский клуб с.Большой Яломан</t>
  </si>
  <si>
    <t>п/п №772629 от 26.12.2023 за демонтаж котла твердотопливный 67700,00;  п/п 779784 от 27.12.2023 за доставку котла твердотопливный 182300,00</t>
  </si>
  <si>
    <t>Зимнее содержание автомобильных дорог общего пользования местного значения муниципального образования "Онгудайский район" Республики Алтай на период 2022 - 2023гг.</t>
  </si>
  <si>
    <t>Проведение работ по уличному освещению по ул.Юбилейной  в с. Онгудай (приобретение материалов)</t>
  </si>
  <si>
    <t>Зимнее содержание автомобильных дорог общего пользования местного значения муниципального образования "Онгудайский район" Республики Алтай на период 2023- 2024гг.</t>
  </si>
  <si>
    <t>Выполнение работ по разработке технических паспортов автомобильных дорог общего пользования местного значения на территории муниципального образования "Онгудайский район" Республики Алтай (Ело, Теньга, Кулада)</t>
  </si>
  <si>
    <t>Текущий ремонт автомобильных дорог общего пользования местного значения по ул. Жилмассив в с.Купчегень Онгудайского района РА</t>
  </si>
  <si>
    <t>Выполнение работ по проведению текущего ремонта автомобильных дорог общего пользования местного значения(ямочный ремонт, разметка обочины асфальтовых дорог  в с.Онгудай,Онгудайского района РА</t>
  </si>
  <si>
    <t>Приобретение гидромолота</t>
  </si>
  <si>
    <t>Приобретение поливомоечной машины</t>
  </si>
  <si>
    <t>Устройство объездной дороги на время ремонта моста по ул. Советская в с. Онгудай</t>
  </si>
  <si>
    <t>Возведение защитных отвалов ул. Кооперативная, Юбилейная, Победы в с. Онгудай</t>
  </si>
  <si>
    <t>Проведение работ по уличному освещению: получение  технических условий на освещение поулицам Заречная и Алтайская, подъем на ЦРБ</t>
  </si>
  <si>
    <t>Укладка труб по ул. Юбилейная в с. Онгудай (мг-н Подсолнух в мкр. Лесхоз)</t>
  </si>
  <si>
    <t xml:space="preserve">Выполнение работ по проведению ремонта моста по ул. Советская в с. Онгудай </t>
  </si>
  <si>
    <t>Выполнение работ по устройству объезда по ул. Кротких в с. Онгудай</t>
  </si>
  <si>
    <t>Выполнение работ по устройству переезда ч/з р. Талда в с. Онгудай</t>
  </si>
  <si>
    <t>Выполнение работ по проведению ремонта дороги по ул. Тодубай в с. Нижняя Талда</t>
  </si>
  <si>
    <t>Выполнение работ по проведению ремонта  дорог в с. Каракол, Курота, Б.Боом</t>
  </si>
  <si>
    <t>Объем бюджетных ассигнований, направленных на исполнение публичных нормативных обязательств по муниципальному образованию "Онгудайский район"  за 2023год</t>
  </si>
  <si>
    <t>Материальная помощь  в связи с произошедшим пожаром</t>
  </si>
  <si>
    <t>Материальная помощь в связи с трудной жизненной ситуацией</t>
  </si>
  <si>
    <t>Материальная помощь  в связи с трудной жизненной ситуацией</t>
  </si>
  <si>
    <t>Премия  за разработку лучшего проекта герба МО "Онгудайский район"</t>
  </si>
  <si>
    <t>Материальная помощь  в связи с пожаром</t>
  </si>
  <si>
    <t>Материальная помощь  на лечение дочери</t>
  </si>
  <si>
    <t>Материальная помощь  на лечение сына</t>
  </si>
  <si>
    <t>Материальная помощь  в сяязи с трудной жизненной ситуацией</t>
  </si>
  <si>
    <t>Приложение 2 к пояснительной записке</t>
  </si>
  <si>
    <t>Приложение 5 к пояснительной записке</t>
  </si>
  <si>
    <t>Приложение 3 к пояснительной записке</t>
  </si>
  <si>
    <t xml:space="preserve">ОТЧЕТ О ЦЕЛЕВОМ ИСПОЛЬЗОВАНИИ БЮДЖЕТНЫХ СРЕДСТВ ВЫДЕЛЕННЫХ ИЗ РЕЗЕРВНОГО ФОНДА муниципального образования "Онгудайский район" </t>
  </si>
  <si>
    <t xml:space="preserve">                                                                                        на 01.01.2024г.                                                                                                                                   </t>
  </si>
  <si>
    <t>(в рублях)</t>
  </si>
  <si>
    <t>Наименование объекта</t>
  </si>
  <si>
    <t>Объем расходов всего</t>
  </si>
  <si>
    <t>за счет субсидий и иных межбюджетных трансфертов из республиканского бюджета Республики Алтай</t>
  </si>
  <si>
    <t>за счет местного бюджета</t>
  </si>
  <si>
    <t xml:space="preserve">Подпрограмма"Развитие дошкольного и общего образования" </t>
  </si>
  <si>
    <t>Завершение строительства, укомплектование средствами обучения и воспитания, мягким инвентарем образовательных организаций в Республике Алтай) в муниципальных образованиях Республики Алтай: Строительство детского сада на 125 мест в с Онгудай по улице  Аткунова</t>
  </si>
  <si>
    <t>Формирование муниципального специализированного жилищного фонда для обеспечения педагогических работников</t>
  </si>
  <si>
    <t>Кассовое исполнение ГРБС</t>
  </si>
  <si>
    <t>Исполнение бюджетных ассигнований  на осуществление бюджетных инвестиций в объекты капитального строительства  муниципальной собственности (в том числе их реконструкция), а , также, софинансирование в которые осуществляется за счет межбюджетных субсидий из республиканского  бюджета Республики Алтай  (за исключением строительства и  реконструкции  автомобильных дорог общего пользования местного  значения  и искусственных сооружений на них за счет Дорожного фонда  муниципального образования "Онгудайский район" )  за  2023 год</t>
  </si>
  <si>
    <t>Распоряжение Главы района (аймака) № 464-р от 17.07.2023г.</t>
  </si>
  <si>
    <t>Приобретение автономных дымовых пожарных извещателей для оборудования мест проживания социально незащищенных групп населения и многодетных семей, оказавшихся в трудной жизненой ситуации.</t>
  </si>
  <si>
    <t>п/п№449754 от 03.08.23г</t>
  </si>
  <si>
    <t>Распоряжение Главы района (аймака) № 640-р от 22.09.2023г.</t>
  </si>
  <si>
    <t>Ассоциация "Совет муниципальных образований Республики Алтай",п/п №549161 от 27.09.2023г</t>
  </si>
  <si>
    <t>Приложение 4 к пояснительной записке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</si>
</sst>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0.00000"/>
    <numFmt numFmtId="167" formatCode="0.000"/>
    <numFmt numFmtId="168" formatCode="0.0"/>
    <numFmt numFmtId="169" formatCode="#,##0.0_ ;\-#,##0.0\ "/>
    <numFmt numFmtId="170" formatCode="#,##0.0"/>
    <numFmt numFmtId="171" formatCode="dd\.mm\.yyyy"/>
    <numFmt numFmtId="172" formatCode="_-* #,##0.00&quot;р.&quot;_-;\-* #,##0.00&quot;р.&quot;_-;_-* &quot;-&quot;??&quot;р.&quot;_-;_-@_-"/>
    <numFmt numFmtId="173" formatCode="_(* #,##0.00_);_(* \(#,##0.00\);_(* &quot;-&quot;??_);_(@_)"/>
    <numFmt numFmtId="174" formatCode="_-* #,##0.0_р_._-;\-* #,##0.0_р_._-;_-* &quot;-&quot;??_р_._-;_-@_-"/>
    <numFmt numFmtId="175" formatCode="####\ ###\ ###\ ###\ ##0.00"/>
    <numFmt numFmtId="176" formatCode="_-* #,##0.00000_р_._-;\-* #,##0.00000_р_._-;_-* &quot;-&quot;??_р_._-;_-@_-"/>
    <numFmt numFmtId="177" formatCode="_-* #,##0_р_._-;\-* #,##0_р_._-;_-* &quot;-&quot;?_р_._-;_-@_-"/>
    <numFmt numFmtId="178" formatCode="#,##0.00_ ;\-#,##0.00\ "/>
  </numFmts>
  <fonts count="8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1"/>
    </font>
    <font>
      <u/>
      <sz val="11"/>
      <color theme="10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MS Sans Serif"/>
      <family val="2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</font>
    <font>
      <sz val="9"/>
      <color rgb="FF000000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6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theme="1"/>
      <name val="Segoe UI"/>
      <family val="2"/>
    </font>
    <font>
      <sz val="10"/>
      <color rgb="FF000000"/>
      <name val="Segoe UI"/>
      <family val="2"/>
    </font>
    <font>
      <sz val="12"/>
      <name val="Arial Cyr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sz val="1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sz val="14"/>
      <name val="Arial Cyr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</patternFill>
    </fill>
    <fill>
      <patternFill patternType="solid">
        <fgColor rgb="FFCCCCCC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02">
    <xf numFmtId="0" fontId="0" fillId="0" borderId="0"/>
    <xf numFmtId="0" fontId="17" fillId="0" borderId="0"/>
    <xf numFmtId="0" fontId="15" fillId="0" borderId="0"/>
    <xf numFmtId="0" fontId="19" fillId="0" borderId="0"/>
    <xf numFmtId="0" fontId="17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165" fontId="23" fillId="0" borderId="0" applyFont="0" applyFill="0" applyBorder="0" applyAlignment="0" applyProtection="0"/>
    <xf numFmtId="0" fontId="26" fillId="0" borderId="0"/>
    <xf numFmtId="0" fontId="27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5" fillId="0" borderId="0"/>
    <xf numFmtId="0" fontId="29" fillId="0" borderId="0"/>
    <xf numFmtId="0" fontId="17" fillId="0" borderId="0" applyNumberFormat="0" applyFont="0" applyFill="0" applyBorder="0" applyAlignment="0" applyProtection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3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6" fillId="0" borderId="0"/>
    <xf numFmtId="0" fontId="17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9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28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8" fillId="0" borderId="0"/>
    <xf numFmtId="165" fontId="8" fillId="0" borderId="0" applyFont="0" applyFill="0" applyBorder="0" applyAlignment="0" applyProtection="0"/>
    <xf numFmtId="0" fontId="17" fillId="0" borderId="0"/>
    <xf numFmtId="0" fontId="7" fillId="0" borderId="0"/>
    <xf numFmtId="165" fontId="7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34" fillId="0" borderId="0"/>
    <xf numFmtId="0" fontId="38" fillId="0" borderId="0">
      <alignment horizontal="left"/>
    </xf>
    <xf numFmtId="0" fontId="34" fillId="0" borderId="0"/>
    <xf numFmtId="0" fontId="38" fillId="0" borderId="0">
      <alignment horizontal="left"/>
    </xf>
    <xf numFmtId="0" fontId="39" fillId="2" borderId="0">
      <alignment horizontal="left" vertical="center"/>
    </xf>
    <xf numFmtId="0" fontId="39" fillId="2" borderId="0">
      <alignment horizontal="center" vertical="center"/>
    </xf>
    <xf numFmtId="0" fontId="39" fillId="2" borderId="0">
      <alignment horizontal="center" vertical="center"/>
    </xf>
    <xf numFmtId="0" fontId="39" fillId="2" borderId="0">
      <alignment horizontal="right" vertical="center"/>
    </xf>
    <xf numFmtId="0" fontId="40" fillId="2" borderId="0">
      <alignment horizontal="left"/>
    </xf>
    <xf numFmtId="0" fontId="41" fillId="2" borderId="0">
      <alignment horizontal="center"/>
    </xf>
    <xf numFmtId="0" fontId="42" fillId="2" borderId="0">
      <alignment horizontal="center" vertical="center"/>
    </xf>
    <xf numFmtId="0" fontId="40" fillId="2" borderId="0">
      <alignment horizontal="center" vertical="center"/>
    </xf>
    <xf numFmtId="0" fontId="40" fillId="2" borderId="0">
      <alignment horizontal="center" vertical="center"/>
    </xf>
    <xf numFmtId="0" fontId="39" fillId="2" borderId="0">
      <alignment horizontal="right" vertical="center"/>
    </xf>
    <xf numFmtId="0" fontId="39" fillId="2" borderId="0">
      <alignment horizontal="left" vertical="center"/>
    </xf>
    <xf numFmtId="0" fontId="39" fillId="2" borderId="0">
      <alignment horizontal="center" vertical="center"/>
    </xf>
    <xf numFmtId="0" fontId="40" fillId="2" borderId="0">
      <alignment horizontal="center" vertical="center"/>
    </xf>
    <xf numFmtId="0" fontId="39" fillId="2" borderId="0">
      <alignment horizontal="right" vertical="center"/>
    </xf>
    <xf numFmtId="0" fontId="39" fillId="2" borderId="0">
      <alignment horizontal="right" vertical="center"/>
    </xf>
    <xf numFmtId="0" fontId="43" fillId="2" borderId="0">
      <alignment horizontal="left" vertical="top"/>
    </xf>
    <xf numFmtId="0" fontId="40" fillId="2" borderId="0">
      <alignment horizontal="left" vertical="center"/>
    </xf>
    <xf numFmtId="0" fontId="39" fillId="2" borderId="0">
      <alignment horizontal="left" vertical="center"/>
    </xf>
    <xf numFmtId="0" fontId="39" fillId="2" borderId="0">
      <alignment horizontal="right" vertical="center"/>
    </xf>
    <xf numFmtId="0" fontId="39" fillId="2" borderId="0">
      <alignment horizontal="right" vertical="center"/>
    </xf>
    <xf numFmtId="0" fontId="39" fillId="2" borderId="0">
      <alignment horizontal="center" vertical="center"/>
    </xf>
    <xf numFmtId="0" fontId="39" fillId="2" borderId="0">
      <alignment horizontal="center" vertical="center"/>
    </xf>
    <xf numFmtId="0" fontId="39" fillId="2" borderId="0">
      <alignment horizontal="center" vertical="center"/>
    </xf>
    <xf numFmtId="0" fontId="39" fillId="2" borderId="0">
      <alignment horizontal="center" vertical="center"/>
    </xf>
    <xf numFmtId="0" fontId="39" fillId="2" borderId="0">
      <alignment horizontal="right" vertical="center"/>
    </xf>
    <xf numFmtId="0" fontId="41" fillId="2" borderId="0">
      <alignment horizontal="left" vertical="center"/>
    </xf>
    <xf numFmtId="0" fontId="39" fillId="2" borderId="0">
      <alignment horizontal="center" vertical="center"/>
    </xf>
    <xf numFmtId="0" fontId="38" fillId="0" borderId="0"/>
    <xf numFmtId="0" fontId="17" fillId="0" borderId="0"/>
    <xf numFmtId="0" fontId="38" fillId="0" borderId="0"/>
    <xf numFmtId="0" fontId="17" fillId="0" borderId="0"/>
    <xf numFmtId="0" fontId="34" fillId="0" borderId="0"/>
    <xf numFmtId="0" fontId="38" fillId="0" borderId="0">
      <alignment horizontal="left"/>
    </xf>
    <xf numFmtId="49" fontId="44" fillId="0" borderId="0">
      <alignment horizontal="center"/>
    </xf>
    <xf numFmtId="49" fontId="45" fillId="0" borderId="13"/>
    <xf numFmtId="49" fontId="44" fillId="0" borderId="14">
      <alignment horizontal="center" wrapText="1"/>
    </xf>
    <xf numFmtId="4" fontId="45" fillId="0" borderId="15">
      <alignment horizontal="right"/>
    </xf>
    <xf numFmtId="49" fontId="44" fillId="0" borderId="16">
      <alignment horizontal="center" wrapText="1"/>
    </xf>
    <xf numFmtId="4" fontId="45" fillId="0" borderId="16">
      <alignment horizontal="right"/>
    </xf>
    <xf numFmtId="49" fontId="44" fillId="0" borderId="15">
      <alignment horizontal="center"/>
    </xf>
    <xf numFmtId="49" fontId="45" fillId="0" borderId="0">
      <alignment horizontal="right"/>
    </xf>
    <xf numFmtId="49" fontId="44" fillId="0" borderId="13"/>
    <xf numFmtId="0" fontId="45" fillId="0" borderId="13"/>
    <xf numFmtId="4" fontId="44" fillId="0" borderId="15">
      <alignment horizontal="right"/>
    </xf>
    <xf numFmtId="4" fontId="45" fillId="0" borderId="17">
      <alignment horizontal="right"/>
    </xf>
    <xf numFmtId="4" fontId="44" fillId="0" borderId="14">
      <alignment horizontal="right"/>
    </xf>
    <xf numFmtId="49" fontId="45" fillId="0" borderId="18">
      <alignment horizontal="center"/>
    </xf>
    <xf numFmtId="49" fontId="44" fillId="0" borderId="0">
      <alignment horizontal="right"/>
    </xf>
    <xf numFmtId="4" fontId="45" fillId="0" borderId="19">
      <alignment horizontal="right"/>
    </xf>
    <xf numFmtId="4" fontId="44" fillId="0" borderId="17">
      <alignment horizontal="right"/>
    </xf>
    <xf numFmtId="0" fontId="46" fillId="0" borderId="0">
      <alignment horizontal="center"/>
    </xf>
    <xf numFmtId="49" fontId="44" fillId="0" borderId="18">
      <alignment horizontal="center"/>
    </xf>
    <xf numFmtId="0" fontId="46" fillId="0" borderId="13"/>
    <xf numFmtId="4" fontId="44" fillId="0" borderId="20">
      <alignment horizontal="right"/>
    </xf>
    <xf numFmtId="0" fontId="45" fillId="0" borderId="21">
      <alignment horizontal="left" wrapText="1"/>
    </xf>
    <xf numFmtId="0" fontId="44" fillId="0" borderId="22">
      <alignment horizontal="left" wrapText="1"/>
    </xf>
    <xf numFmtId="0" fontId="45" fillId="0" borderId="23">
      <alignment horizontal="left" wrapText="1" indent="1"/>
    </xf>
    <xf numFmtId="0" fontId="47" fillId="0" borderId="24">
      <alignment horizontal="left" wrapText="1"/>
    </xf>
    <xf numFmtId="0" fontId="45" fillId="0" borderId="21">
      <alignment horizontal="left" wrapText="1" indent="2"/>
    </xf>
    <xf numFmtId="0" fontId="44" fillId="0" borderId="25">
      <alignment horizontal="left" wrapText="1" indent="2"/>
    </xf>
    <xf numFmtId="0" fontId="45" fillId="0" borderId="26">
      <alignment horizontal="left" wrapText="1" indent="2"/>
    </xf>
    <xf numFmtId="0" fontId="38" fillId="0" borderId="27"/>
    <xf numFmtId="0" fontId="35" fillId="0" borderId="13">
      <alignment wrapText="1"/>
    </xf>
    <xf numFmtId="0" fontId="44" fillId="0" borderId="13"/>
    <xf numFmtId="0" fontId="35" fillId="0" borderId="28">
      <alignment wrapText="1"/>
    </xf>
    <xf numFmtId="0" fontId="38" fillId="0" borderId="13"/>
    <xf numFmtId="0" fontId="35" fillId="0" borderId="27">
      <alignment wrapText="1"/>
    </xf>
    <xf numFmtId="0" fontId="47" fillId="0" borderId="0">
      <alignment horizontal="center"/>
    </xf>
    <xf numFmtId="0" fontId="45" fillId="0" borderId="0">
      <alignment horizontal="center" wrapText="1"/>
    </xf>
    <xf numFmtId="0" fontId="47" fillId="0" borderId="13"/>
    <xf numFmtId="49" fontId="45" fillId="0" borderId="13">
      <alignment horizontal="left"/>
    </xf>
    <xf numFmtId="0" fontId="44" fillId="0" borderId="21">
      <alignment horizontal="left" wrapText="1"/>
    </xf>
    <xf numFmtId="49" fontId="45" fillId="0" borderId="29">
      <alignment horizontal="center" wrapText="1"/>
    </xf>
    <xf numFmtId="0" fontId="44" fillId="0" borderId="23">
      <alignment horizontal="left" wrapText="1" indent="1"/>
    </xf>
    <xf numFmtId="49" fontId="45" fillId="0" borderId="29">
      <alignment horizontal="left" wrapText="1"/>
    </xf>
    <xf numFmtId="0" fontId="44" fillId="0" borderId="21">
      <alignment horizontal="left" wrapText="1" indent="2"/>
    </xf>
    <xf numFmtId="49" fontId="45" fillId="0" borderId="29">
      <alignment horizontal="center" shrinkToFit="1"/>
    </xf>
    <xf numFmtId="0" fontId="38" fillId="3" borderId="30"/>
    <xf numFmtId="49" fontId="45" fillId="0" borderId="13">
      <alignment horizontal="center"/>
    </xf>
    <xf numFmtId="0" fontId="44" fillId="0" borderId="26">
      <alignment horizontal="left" wrapText="1" indent="2"/>
    </xf>
    <xf numFmtId="0" fontId="45" fillId="0" borderId="27">
      <alignment horizontal="center"/>
    </xf>
    <xf numFmtId="0" fontId="44" fillId="0" borderId="0">
      <alignment horizontal="center" wrapText="1"/>
    </xf>
    <xf numFmtId="0" fontId="45" fillId="0" borderId="0">
      <alignment horizontal="center"/>
    </xf>
    <xf numFmtId="49" fontId="44" fillId="0" borderId="13">
      <alignment horizontal="left"/>
    </xf>
    <xf numFmtId="49" fontId="45" fillId="0" borderId="13"/>
    <xf numFmtId="49" fontId="44" fillId="0" borderId="29">
      <alignment horizontal="center" wrapText="1"/>
    </xf>
    <xf numFmtId="49" fontId="45" fillId="0" borderId="15">
      <alignment horizontal="center" shrinkToFit="1"/>
    </xf>
    <xf numFmtId="49" fontId="44" fillId="0" borderId="29">
      <alignment horizontal="center" shrinkToFit="1"/>
    </xf>
    <xf numFmtId="0" fontId="45" fillId="0" borderId="27"/>
    <xf numFmtId="49" fontId="44" fillId="0" borderId="15">
      <alignment horizontal="center" shrinkToFit="1"/>
    </xf>
    <xf numFmtId="0" fontId="45" fillId="0" borderId="13">
      <alignment horizontal="center"/>
    </xf>
    <xf numFmtId="0" fontId="44" fillId="0" borderId="31">
      <alignment horizontal="left" wrapText="1"/>
    </xf>
    <xf numFmtId="49" fontId="45" fillId="0" borderId="27">
      <alignment horizontal="center"/>
    </xf>
    <xf numFmtId="0" fontId="44" fillId="0" borderId="22">
      <alignment horizontal="left" wrapText="1" indent="1"/>
    </xf>
    <xf numFmtId="49" fontId="45" fillId="0" borderId="0">
      <alignment horizontal="left"/>
    </xf>
    <xf numFmtId="0" fontId="44" fillId="0" borderId="31">
      <alignment horizontal="left" wrapText="1" indent="2"/>
    </xf>
    <xf numFmtId="0" fontId="17" fillId="0" borderId="13"/>
    <xf numFmtId="0" fontId="44" fillId="0" borderId="22">
      <alignment horizontal="left" wrapText="1" indent="2"/>
    </xf>
    <xf numFmtId="0" fontId="17" fillId="0" borderId="27"/>
    <xf numFmtId="0" fontId="38" fillId="0" borderId="32"/>
    <xf numFmtId="49" fontId="45" fillId="0" borderId="17">
      <alignment horizontal="center"/>
    </xf>
    <xf numFmtId="0" fontId="38" fillId="0" borderId="33"/>
    <xf numFmtId="0" fontId="46" fillId="0" borderId="34">
      <alignment horizontal="center" vertical="center" textRotation="90" wrapText="1"/>
    </xf>
    <xf numFmtId="0" fontId="47" fillId="0" borderId="34">
      <alignment horizontal="center" vertical="center" textRotation="90" wrapText="1"/>
    </xf>
    <xf numFmtId="0" fontId="46" fillId="0" borderId="27">
      <alignment horizontal="center" vertical="center" textRotation="90" wrapText="1"/>
    </xf>
    <xf numFmtId="0" fontId="47" fillId="0" borderId="27">
      <alignment horizontal="center" vertical="center" textRotation="90" wrapText="1"/>
    </xf>
    <xf numFmtId="0" fontId="45" fillId="0" borderId="0">
      <alignment vertical="center"/>
    </xf>
    <xf numFmtId="0" fontId="44" fillId="0" borderId="0">
      <alignment vertical="center"/>
    </xf>
    <xf numFmtId="0" fontId="46" fillId="0" borderId="34">
      <alignment horizontal="center" vertical="center" textRotation="90"/>
    </xf>
    <xf numFmtId="0" fontId="47" fillId="0" borderId="13">
      <alignment horizontal="center" vertical="center" textRotation="90" wrapText="1"/>
    </xf>
    <xf numFmtId="49" fontId="45" fillId="0" borderId="28">
      <alignment horizontal="center" vertical="center" wrapText="1"/>
    </xf>
    <xf numFmtId="0" fontId="47" fillId="0" borderId="27">
      <alignment horizontal="center" vertical="center" textRotation="90"/>
    </xf>
    <xf numFmtId="0" fontId="46" fillId="0" borderId="35"/>
    <xf numFmtId="0" fontId="47" fillId="0" borderId="13">
      <alignment horizontal="center" vertical="center" textRotation="90"/>
    </xf>
    <xf numFmtId="49" fontId="48" fillId="0" borderId="36">
      <alignment horizontal="left" vertical="center" wrapText="1"/>
    </xf>
    <xf numFmtId="0" fontId="47" fillId="0" borderId="34">
      <alignment horizontal="center" vertical="center" textRotation="90"/>
    </xf>
    <xf numFmtId="49" fontId="45" fillId="0" borderId="37">
      <alignment horizontal="left" vertical="center" wrapText="1" indent="2"/>
    </xf>
    <xf numFmtId="0" fontId="47" fillId="0" borderId="28">
      <alignment horizontal="center" vertical="center" textRotation="90"/>
    </xf>
    <xf numFmtId="49" fontId="45" fillId="0" borderId="26">
      <alignment horizontal="left" vertical="center" wrapText="1" indent="3"/>
    </xf>
    <xf numFmtId="0" fontId="49" fillId="0" borderId="13">
      <alignment wrapText="1"/>
    </xf>
    <xf numFmtId="49" fontId="45" fillId="0" borderId="36">
      <alignment horizontal="left" vertical="center" wrapText="1" indent="3"/>
    </xf>
    <xf numFmtId="0" fontId="49" fillId="0" borderId="28">
      <alignment wrapText="1"/>
    </xf>
    <xf numFmtId="49" fontId="45" fillId="0" borderId="38">
      <alignment horizontal="left" vertical="center" wrapText="1" indent="3"/>
    </xf>
    <xf numFmtId="0" fontId="49" fillId="0" borderId="27">
      <alignment wrapText="1"/>
    </xf>
    <xf numFmtId="0" fontId="48" fillId="0" borderId="35">
      <alignment horizontal="left" vertical="center" wrapText="1"/>
    </xf>
    <xf numFmtId="0" fontId="44" fillId="0" borderId="28">
      <alignment horizontal="center" vertical="top" wrapText="1"/>
    </xf>
    <xf numFmtId="49" fontId="45" fillId="0" borderId="27">
      <alignment horizontal="left" vertical="center" wrapText="1" indent="3"/>
    </xf>
    <xf numFmtId="0" fontId="47" fillId="0" borderId="35"/>
    <xf numFmtId="49" fontId="45" fillId="0" borderId="0">
      <alignment horizontal="left" vertical="center" wrapText="1" indent="3"/>
    </xf>
    <xf numFmtId="49" fontId="50" fillId="0" borderId="36">
      <alignment horizontal="left" vertical="center" wrapText="1"/>
    </xf>
    <xf numFmtId="49" fontId="45" fillId="0" borderId="13">
      <alignment horizontal="left" vertical="center" wrapText="1" indent="3"/>
    </xf>
    <xf numFmtId="49" fontId="44" fillId="0" borderId="37">
      <alignment horizontal="left" vertical="center" wrapText="1" indent="2"/>
    </xf>
    <xf numFmtId="49" fontId="48" fillId="0" borderId="35">
      <alignment horizontal="left" vertical="center" wrapText="1"/>
    </xf>
    <xf numFmtId="49" fontId="44" fillId="0" borderId="26">
      <alignment horizontal="left" vertical="center" wrapText="1" indent="3"/>
    </xf>
    <xf numFmtId="49" fontId="45" fillId="0" borderId="39">
      <alignment horizontal="center" vertical="center" wrapText="1"/>
    </xf>
    <xf numFmtId="49" fontId="44" fillId="0" borderId="36">
      <alignment horizontal="left" vertical="center" wrapText="1" indent="3"/>
    </xf>
    <xf numFmtId="49" fontId="46" fillId="0" borderId="40">
      <alignment horizontal="center"/>
    </xf>
    <xf numFmtId="49" fontId="44" fillId="0" borderId="38">
      <alignment horizontal="left" vertical="center" wrapText="1" indent="3"/>
    </xf>
    <xf numFmtId="49" fontId="46" fillId="0" borderId="41">
      <alignment horizontal="center" vertical="center" wrapText="1"/>
    </xf>
    <xf numFmtId="0" fontId="50" fillId="0" borderId="35">
      <alignment horizontal="left" vertical="center" wrapText="1"/>
    </xf>
    <xf numFmtId="49" fontId="45" fillId="0" borderId="42">
      <alignment horizontal="center" vertical="center" wrapText="1"/>
    </xf>
    <xf numFmtId="49" fontId="44" fillId="0" borderId="27">
      <alignment horizontal="left" vertical="center" wrapText="1" indent="3"/>
    </xf>
    <xf numFmtId="49" fontId="45" fillId="0" borderId="29">
      <alignment horizontal="center" vertical="center" wrapText="1"/>
    </xf>
    <xf numFmtId="49" fontId="44" fillId="0" borderId="0">
      <alignment horizontal="left" vertical="center" wrapText="1" indent="3"/>
    </xf>
    <xf numFmtId="49" fontId="45" fillId="0" borderId="41">
      <alignment horizontal="center" vertical="center" wrapText="1"/>
    </xf>
    <xf numFmtId="49" fontId="44" fillId="0" borderId="13">
      <alignment horizontal="left" vertical="center" wrapText="1" indent="3"/>
    </xf>
    <xf numFmtId="49" fontId="45" fillId="0" borderId="43">
      <alignment horizontal="center" vertical="center" wrapText="1"/>
    </xf>
    <xf numFmtId="49" fontId="50" fillId="0" borderId="35">
      <alignment horizontal="left" vertical="center" wrapText="1"/>
    </xf>
    <xf numFmtId="49" fontId="45" fillId="0" borderId="44">
      <alignment horizontal="center" vertical="center" wrapText="1"/>
    </xf>
    <xf numFmtId="0" fontId="44" fillId="0" borderId="36">
      <alignment horizontal="left" vertical="center" wrapText="1"/>
    </xf>
    <xf numFmtId="49" fontId="45" fillId="0" borderId="0">
      <alignment horizontal="center" vertical="center" wrapText="1"/>
    </xf>
    <xf numFmtId="0" fontId="44" fillId="0" borderId="38">
      <alignment horizontal="left" vertical="center" wrapText="1"/>
    </xf>
    <xf numFmtId="49" fontId="45" fillId="0" borderId="13">
      <alignment horizontal="center" vertical="center" wrapText="1"/>
    </xf>
    <xf numFmtId="49" fontId="44" fillId="0" borderId="36">
      <alignment horizontal="left" vertical="center" wrapText="1"/>
    </xf>
    <xf numFmtId="49" fontId="46" fillId="0" borderId="40">
      <alignment horizontal="center" vertical="center" wrapText="1"/>
    </xf>
    <xf numFmtId="49" fontId="44" fillId="0" borderId="38">
      <alignment horizontal="left" vertical="center" wrapText="1"/>
    </xf>
    <xf numFmtId="0" fontId="45" fillId="0" borderId="28">
      <alignment horizontal="center" vertical="top"/>
    </xf>
    <xf numFmtId="49" fontId="47" fillId="0" borderId="40">
      <alignment horizontal="center"/>
    </xf>
    <xf numFmtId="49" fontId="45" fillId="0" borderId="28">
      <alignment horizontal="center" vertical="top" wrapText="1"/>
    </xf>
    <xf numFmtId="49" fontId="47" fillId="0" borderId="41">
      <alignment horizontal="center" vertical="center" wrapText="1"/>
    </xf>
    <xf numFmtId="4" fontId="45" fillId="0" borderId="14">
      <alignment horizontal="right"/>
    </xf>
    <xf numFmtId="49" fontId="44" fillId="0" borderId="42">
      <alignment horizontal="center" vertical="center" wrapText="1"/>
    </xf>
    <xf numFmtId="0" fontId="45" fillId="0" borderId="32"/>
    <xf numFmtId="49" fontId="44" fillId="0" borderId="29">
      <alignment horizontal="center" vertical="center" wrapText="1"/>
    </xf>
    <xf numFmtId="4" fontId="45" fillId="0" borderId="39">
      <alignment horizontal="right"/>
    </xf>
    <xf numFmtId="49" fontId="44" fillId="0" borderId="41">
      <alignment horizontal="center" vertical="center" wrapText="1"/>
    </xf>
    <xf numFmtId="4" fontId="45" fillId="0" borderId="44">
      <alignment horizontal="right" shrinkToFit="1"/>
    </xf>
    <xf numFmtId="49" fontId="44" fillId="0" borderId="43">
      <alignment horizontal="center" vertical="center" wrapText="1"/>
    </xf>
    <xf numFmtId="4" fontId="45" fillId="0" borderId="0">
      <alignment horizontal="right" shrinkToFit="1"/>
    </xf>
    <xf numFmtId="49" fontId="44" fillId="0" borderId="44">
      <alignment horizontal="center" vertical="center" wrapText="1"/>
    </xf>
    <xf numFmtId="0" fontId="46" fillId="0" borderId="28">
      <alignment horizontal="center" vertical="top"/>
    </xf>
    <xf numFmtId="49" fontId="44" fillId="0" borderId="0">
      <alignment horizontal="center" vertical="center" wrapText="1"/>
    </xf>
    <xf numFmtId="0" fontId="45" fillId="0" borderId="28">
      <alignment horizontal="center" vertical="top" wrapText="1"/>
    </xf>
    <xf numFmtId="49" fontId="44" fillId="0" borderId="13">
      <alignment horizontal="center" vertical="center" wrapText="1"/>
    </xf>
    <xf numFmtId="0" fontId="45" fillId="0" borderId="28">
      <alignment horizontal="center" vertical="top"/>
    </xf>
    <xf numFmtId="49" fontId="47" fillId="0" borderId="40">
      <alignment horizontal="center" vertical="center" wrapText="1"/>
    </xf>
    <xf numFmtId="4" fontId="45" fillId="0" borderId="20">
      <alignment horizontal="right"/>
    </xf>
    <xf numFmtId="0" fontId="47" fillId="0" borderId="40">
      <alignment horizontal="center" vertical="center"/>
    </xf>
    <xf numFmtId="0" fontId="45" fillId="0" borderId="33"/>
    <xf numFmtId="0" fontId="44" fillId="0" borderId="42">
      <alignment horizontal="center" vertical="center"/>
    </xf>
    <xf numFmtId="4" fontId="45" fillId="0" borderId="45">
      <alignment horizontal="right"/>
    </xf>
    <xf numFmtId="0" fontId="44" fillId="0" borderId="29">
      <alignment horizontal="center" vertical="center"/>
    </xf>
    <xf numFmtId="0" fontId="45" fillId="0" borderId="13">
      <alignment horizontal="right"/>
    </xf>
    <xf numFmtId="0" fontId="44" fillId="0" borderId="41">
      <alignment horizontal="center" vertical="center"/>
    </xf>
    <xf numFmtId="0" fontId="46" fillId="0" borderId="28">
      <alignment horizontal="center" vertical="top"/>
    </xf>
    <xf numFmtId="0" fontId="47" fillId="0" borderId="41">
      <alignment horizontal="center" vertical="center"/>
    </xf>
    <xf numFmtId="0" fontId="44" fillId="0" borderId="43">
      <alignment horizontal="center" vertical="center"/>
    </xf>
    <xf numFmtId="49" fontId="47" fillId="0" borderId="40">
      <alignment horizontal="center" vertical="center"/>
    </xf>
    <xf numFmtId="49" fontId="44" fillId="0" borderId="42">
      <alignment horizontal="center" vertical="center"/>
    </xf>
    <xf numFmtId="49" fontId="44" fillId="0" borderId="29">
      <alignment horizontal="center" vertical="center"/>
    </xf>
    <xf numFmtId="49" fontId="44" fillId="0" borderId="41">
      <alignment horizontal="center" vertical="center"/>
    </xf>
    <xf numFmtId="49" fontId="44" fillId="0" borderId="43">
      <alignment horizontal="center" vertical="center"/>
    </xf>
    <xf numFmtId="49" fontId="44" fillId="0" borderId="13">
      <alignment horizontal="center"/>
    </xf>
    <xf numFmtId="0" fontId="44" fillId="0" borderId="27">
      <alignment horizontal="center"/>
    </xf>
    <xf numFmtId="0" fontId="44" fillId="0" borderId="0">
      <alignment horizontal="center"/>
    </xf>
    <xf numFmtId="49" fontId="44" fillId="0" borderId="13"/>
    <xf numFmtId="0" fontId="44" fillId="0" borderId="28">
      <alignment horizontal="center" vertical="top"/>
    </xf>
    <xf numFmtId="49" fontId="44" fillId="0" borderId="28">
      <alignment horizontal="center" vertical="top" wrapText="1"/>
    </xf>
    <xf numFmtId="0" fontId="44" fillId="0" borderId="32"/>
    <xf numFmtId="4" fontId="44" fillId="0" borderId="39">
      <alignment horizontal="right"/>
    </xf>
    <xf numFmtId="4" fontId="44" fillId="0" borderId="44">
      <alignment horizontal="right"/>
    </xf>
    <xf numFmtId="4" fontId="44" fillId="0" borderId="0">
      <alignment horizontal="right" shrinkToFit="1"/>
    </xf>
    <xf numFmtId="4" fontId="44" fillId="0" borderId="13">
      <alignment horizontal="right"/>
    </xf>
    <xf numFmtId="0" fontId="44" fillId="0" borderId="27"/>
    <xf numFmtId="0" fontId="44" fillId="0" borderId="28">
      <alignment horizontal="center" vertical="top" wrapText="1"/>
    </xf>
    <xf numFmtId="0" fontId="44" fillId="0" borderId="13">
      <alignment horizontal="center"/>
    </xf>
    <xf numFmtId="49" fontId="44" fillId="0" borderId="27">
      <alignment horizontal="center"/>
    </xf>
    <xf numFmtId="49" fontId="44" fillId="0" borderId="0">
      <alignment horizontal="left"/>
    </xf>
    <xf numFmtId="4" fontId="44" fillId="0" borderId="32">
      <alignment horizontal="right"/>
    </xf>
    <xf numFmtId="0" fontId="44" fillId="0" borderId="28">
      <alignment horizontal="center" vertical="top"/>
    </xf>
    <xf numFmtId="4" fontId="44" fillId="0" borderId="33">
      <alignment horizontal="right"/>
    </xf>
    <xf numFmtId="4" fontId="44" fillId="0" borderId="45">
      <alignment horizontal="right"/>
    </xf>
    <xf numFmtId="0" fontId="44" fillId="0" borderId="33"/>
    <xf numFmtId="0" fontId="51" fillId="0" borderId="46"/>
    <xf numFmtId="0" fontId="38" fillId="3" borderId="0"/>
    <xf numFmtId="0" fontId="17" fillId="4" borderId="0"/>
    <xf numFmtId="0" fontId="47" fillId="0" borderId="0"/>
    <xf numFmtId="0" fontId="46" fillId="0" borderId="0"/>
    <xf numFmtId="0" fontId="52" fillId="0" borderId="0"/>
    <xf numFmtId="0" fontId="53" fillId="0" borderId="0"/>
    <xf numFmtId="0" fontId="44" fillId="0" borderId="0">
      <alignment horizontal="left"/>
    </xf>
    <xf numFmtId="0" fontId="45" fillId="0" borderId="0">
      <alignment horizontal="left"/>
    </xf>
    <xf numFmtId="0" fontId="44" fillId="0" borderId="0"/>
    <xf numFmtId="0" fontId="45" fillId="0" borderId="0"/>
    <xf numFmtId="0" fontId="51" fillId="0" borderId="0"/>
    <xf numFmtId="0" fontId="54" fillId="0" borderId="0"/>
    <xf numFmtId="0" fontId="38" fillId="0" borderId="0"/>
    <xf numFmtId="0" fontId="17" fillId="4" borderId="13"/>
    <xf numFmtId="49" fontId="55" fillId="5" borderId="28">
      <alignment horizontal="left" wrapText="1"/>
    </xf>
    <xf numFmtId="0" fontId="45" fillId="0" borderId="34">
      <alignment horizontal="center" vertical="top" wrapText="1"/>
    </xf>
    <xf numFmtId="49" fontId="55" fillId="5" borderId="28">
      <alignment horizontal="left" wrapText="1"/>
    </xf>
    <xf numFmtId="49" fontId="44" fillId="0" borderId="28">
      <alignment horizontal="center" vertical="center" wrapText="1"/>
    </xf>
    <xf numFmtId="0" fontId="45" fillId="0" borderId="34">
      <alignment horizontal="center" vertical="center"/>
    </xf>
    <xf numFmtId="49" fontId="44" fillId="0" borderId="28">
      <alignment horizontal="center" vertical="center" wrapText="1"/>
    </xf>
    <xf numFmtId="0" fontId="17" fillId="4" borderId="47"/>
    <xf numFmtId="0" fontId="38" fillId="3" borderId="47"/>
    <xf numFmtId="0" fontId="45" fillId="0" borderId="48">
      <alignment horizontal="left" wrapText="1"/>
    </xf>
    <xf numFmtId="0" fontId="44" fillId="0" borderId="48">
      <alignment horizontal="left" wrapText="1"/>
    </xf>
    <xf numFmtId="0" fontId="45" fillId="0" borderId="21">
      <alignment horizontal="left" wrapText="1" indent="1"/>
    </xf>
    <xf numFmtId="0" fontId="44" fillId="0" borderId="21">
      <alignment horizontal="left" wrapText="1" indent="1"/>
    </xf>
    <xf numFmtId="0" fontId="45" fillId="0" borderId="35">
      <alignment horizontal="left" wrapText="1" indent="2"/>
    </xf>
    <xf numFmtId="0" fontId="44" fillId="0" borderId="18">
      <alignment horizontal="left" wrapText="1" indent="2"/>
    </xf>
    <xf numFmtId="0" fontId="17" fillId="4" borderId="30"/>
    <xf numFmtId="0" fontId="38" fillId="3" borderId="27"/>
    <xf numFmtId="0" fontId="56" fillId="0" borderId="0">
      <alignment horizontal="center" wrapText="1"/>
    </xf>
    <xf numFmtId="0" fontId="57" fillId="0" borderId="0">
      <alignment horizontal="center" wrapText="1"/>
    </xf>
    <xf numFmtId="0" fontId="58" fillId="0" borderId="0">
      <alignment horizontal="center" vertical="top"/>
    </xf>
    <xf numFmtId="0" fontId="59" fillId="0" borderId="0">
      <alignment horizontal="center" vertical="top"/>
    </xf>
    <xf numFmtId="0" fontId="45" fillId="0" borderId="13">
      <alignment wrapText="1"/>
    </xf>
    <xf numFmtId="0" fontId="44" fillId="0" borderId="13">
      <alignment wrapText="1"/>
    </xf>
    <xf numFmtId="0" fontId="45" fillId="0" borderId="47">
      <alignment wrapText="1"/>
    </xf>
    <xf numFmtId="0" fontId="44" fillId="0" borderId="47">
      <alignment wrapText="1"/>
    </xf>
    <xf numFmtId="0" fontId="45" fillId="0" borderId="27">
      <alignment horizontal="left"/>
    </xf>
    <xf numFmtId="0" fontId="44" fillId="0" borderId="27">
      <alignment horizontal="left"/>
    </xf>
    <xf numFmtId="0" fontId="45" fillId="0" borderId="28">
      <alignment horizontal="center" vertical="top" wrapText="1"/>
    </xf>
    <xf numFmtId="0" fontId="38" fillId="3" borderId="49"/>
    <xf numFmtId="0" fontId="45" fillId="0" borderId="39">
      <alignment horizontal="center" vertical="center"/>
    </xf>
    <xf numFmtId="49" fontId="44" fillId="0" borderId="40">
      <alignment horizontal="center" wrapText="1"/>
    </xf>
    <xf numFmtId="0" fontId="17" fillId="4" borderId="50"/>
    <xf numFmtId="49" fontId="44" fillId="0" borderId="42">
      <alignment horizontal="center" wrapText="1"/>
    </xf>
    <xf numFmtId="49" fontId="45" fillId="0" borderId="40">
      <alignment horizontal="center" wrapText="1"/>
    </xf>
    <xf numFmtId="49" fontId="44" fillId="0" borderId="41">
      <alignment horizontal="center"/>
    </xf>
    <xf numFmtId="49" fontId="45" fillId="0" borderId="42">
      <alignment horizontal="center" wrapText="1"/>
    </xf>
    <xf numFmtId="0" fontId="38" fillId="3" borderId="51"/>
    <xf numFmtId="49" fontId="45" fillId="0" borderId="41">
      <alignment horizontal="center"/>
    </xf>
    <xf numFmtId="0" fontId="44" fillId="0" borderId="44"/>
    <xf numFmtId="0" fontId="17" fillId="4" borderId="27"/>
    <xf numFmtId="0" fontId="44" fillId="0" borderId="0">
      <alignment horizontal="center"/>
    </xf>
    <xf numFmtId="0" fontId="17" fillId="4" borderId="51"/>
    <xf numFmtId="49" fontId="44" fillId="0" borderId="27"/>
    <xf numFmtId="0" fontId="45" fillId="0" borderId="44"/>
    <xf numFmtId="49" fontId="44" fillId="0" borderId="0"/>
    <xf numFmtId="0" fontId="45" fillId="0" borderId="0">
      <alignment horizontal="center"/>
    </xf>
    <xf numFmtId="49" fontId="44" fillId="0" borderId="14">
      <alignment horizontal="center"/>
    </xf>
    <xf numFmtId="49" fontId="45" fillId="0" borderId="27"/>
    <xf numFmtId="49" fontId="44" fillId="0" borderId="32">
      <alignment horizontal="center"/>
    </xf>
    <xf numFmtId="49" fontId="45" fillId="0" borderId="0"/>
    <xf numFmtId="49" fontId="44" fillId="0" borderId="28">
      <alignment horizontal="center"/>
    </xf>
    <xf numFmtId="0" fontId="45" fillId="0" borderId="28">
      <alignment horizontal="center" vertical="center"/>
    </xf>
    <xf numFmtId="49" fontId="44" fillId="0" borderId="28">
      <alignment horizontal="center" vertical="center" wrapText="1"/>
    </xf>
    <xf numFmtId="0" fontId="17" fillId="4" borderId="49"/>
    <xf numFmtId="49" fontId="44" fillId="0" borderId="39">
      <alignment horizontal="center" vertical="center" wrapText="1"/>
    </xf>
    <xf numFmtId="49" fontId="45" fillId="0" borderId="14">
      <alignment horizontal="center"/>
    </xf>
    <xf numFmtId="0" fontId="38" fillId="3" borderId="52"/>
    <xf numFmtId="49" fontId="45" fillId="0" borderId="32">
      <alignment horizontal="center"/>
    </xf>
    <xf numFmtId="4" fontId="44" fillId="0" borderId="28">
      <alignment horizontal="right"/>
    </xf>
    <xf numFmtId="49" fontId="45" fillId="0" borderId="28">
      <alignment horizontal="center"/>
    </xf>
    <xf numFmtId="0" fontId="44" fillId="5" borderId="44"/>
    <xf numFmtId="49" fontId="45" fillId="0" borderId="28">
      <alignment horizontal="center" vertical="top" wrapText="1"/>
    </xf>
    <xf numFmtId="0" fontId="44" fillId="5" borderId="0"/>
    <xf numFmtId="49" fontId="45" fillId="0" borderId="28">
      <alignment horizontal="center" vertical="top" wrapText="1"/>
    </xf>
    <xf numFmtId="0" fontId="57" fillId="0" borderId="0">
      <alignment horizontal="center" wrapText="1"/>
    </xf>
    <xf numFmtId="0" fontId="17" fillId="4" borderId="52"/>
    <xf numFmtId="0" fontId="60" fillId="0" borderId="53"/>
    <xf numFmtId="4" fontId="45" fillId="0" borderId="28">
      <alignment horizontal="right"/>
    </xf>
    <xf numFmtId="49" fontId="61" fillId="0" borderId="54">
      <alignment horizontal="right"/>
    </xf>
    <xf numFmtId="0" fontId="45" fillId="2" borderId="44"/>
    <xf numFmtId="0" fontId="44" fillId="0" borderId="54">
      <alignment horizontal="right"/>
    </xf>
    <xf numFmtId="49" fontId="45" fillId="0" borderId="55">
      <alignment horizontal="center" vertical="top"/>
    </xf>
    <xf numFmtId="0" fontId="60" fillId="0" borderId="13"/>
    <xf numFmtId="49" fontId="17" fillId="0" borderId="0"/>
    <xf numFmtId="0" fontId="44" fillId="0" borderId="39">
      <alignment horizontal="center"/>
    </xf>
    <xf numFmtId="0" fontId="45" fillId="0" borderId="0">
      <alignment horizontal="right"/>
    </xf>
    <xf numFmtId="49" fontId="38" fillId="0" borderId="56">
      <alignment horizontal="center"/>
    </xf>
    <xf numFmtId="49" fontId="45" fillId="0" borderId="0">
      <alignment horizontal="right"/>
    </xf>
    <xf numFmtId="171" fontId="44" fillId="0" borderId="24">
      <alignment horizontal="center"/>
    </xf>
    <xf numFmtId="0" fontId="62" fillId="0" borderId="0"/>
    <xf numFmtId="0" fontId="44" fillId="0" borderId="57">
      <alignment horizontal="center"/>
    </xf>
    <xf numFmtId="0" fontId="62" fillId="0" borderId="53"/>
    <xf numFmtId="49" fontId="44" fillId="0" borderId="25">
      <alignment horizontal="center"/>
    </xf>
    <xf numFmtId="49" fontId="63" fillId="0" borderId="54">
      <alignment horizontal="right"/>
    </xf>
    <xf numFmtId="49" fontId="44" fillId="0" borderId="24">
      <alignment horizontal="center"/>
    </xf>
    <xf numFmtId="0" fontId="45" fillId="0" borderId="54">
      <alignment horizontal="right"/>
    </xf>
    <xf numFmtId="0" fontId="44" fillId="0" borderId="24">
      <alignment horizontal="center"/>
    </xf>
    <xf numFmtId="0" fontId="62" fillId="0" borderId="13"/>
    <xf numFmtId="49" fontId="44" fillId="0" borderId="58">
      <alignment horizontal="center"/>
    </xf>
    <xf numFmtId="0" fontId="45" fillId="0" borderId="39">
      <alignment horizontal="center"/>
    </xf>
    <xf numFmtId="0" fontId="51" fillId="0" borderId="44"/>
    <xf numFmtId="49" fontId="17" fillId="0" borderId="56">
      <alignment horizontal="center"/>
    </xf>
    <xf numFmtId="0" fontId="60" fillId="0" borderId="0"/>
    <xf numFmtId="14" fontId="45" fillId="0" borderId="24">
      <alignment horizontal="center"/>
    </xf>
    <xf numFmtId="0" fontId="38" fillId="0" borderId="59"/>
    <xf numFmtId="0" fontId="45" fillId="0" borderId="57">
      <alignment horizontal="center"/>
    </xf>
    <xf numFmtId="0" fontId="38" fillId="0" borderId="46"/>
    <xf numFmtId="49" fontId="45" fillId="0" borderId="25">
      <alignment horizontal="center"/>
    </xf>
    <xf numFmtId="4" fontId="44" fillId="0" borderId="18">
      <alignment horizontal="right"/>
    </xf>
    <xf numFmtId="49" fontId="45" fillId="0" borderId="24">
      <alignment horizontal="center"/>
    </xf>
    <xf numFmtId="49" fontId="44" fillId="0" borderId="33">
      <alignment horizontal="center"/>
    </xf>
    <xf numFmtId="0" fontId="45" fillId="0" borderId="24">
      <alignment horizontal="center"/>
    </xf>
    <xf numFmtId="0" fontId="44" fillId="0" borderId="60">
      <alignment horizontal="left" wrapText="1"/>
    </xf>
    <xf numFmtId="49" fontId="45" fillId="0" borderId="58">
      <alignment horizontal="center"/>
    </xf>
    <xf numFmtId="0" fontId="44" fillId="0" borderId="31">
      <alignment horizontal="left" wrapText="1" indent="1"/>
    </xf>
    <xf numFmtId="0" fontId="54" fillId="0" borderId="44"/>
    <xf numFmtId="0" fontId="44" fillId="0" borderId="24">
      <alignment horizontal="left" wrapText="1" indent="2"/>
    </xf>
    <xf numFmtId="49" fontId="45" fillId="0" borderId="55">
      <alignment horizontal="center" vertical="top" wrapText="1"/>
    </xf>
    <xf numFmtId="0" fontId="38" fillId="3" borderId="61"/>
    <xf numFmtId="0" fontId="45" fillId="0" borderId="62">
      <alignment horizontal="center" vertical="center"/>
    </xf>
    <xf numFmtId="0" fontId="44" fillId="5" borderId="30"/>
    <xf numFmtId="4" fontId="45" fillId="0" borderId="18">
      <alignment horizontal="right"/>
    </xf>
    <xf numFmtId="0" fontId="57" fillId="0" borderId="0">
      <alignment horizontal="left" wrapText="1"/>
    </xf>
    <xf numFmtId="49" fontId="45" fillId="0" borderId="33">
      <alignment horizontal="center"/>
    </xf>
    <xf numFmtId="49" fontId="38" fillId="0" borderId="0"/>
    <xf numFmtId="0" fontId="45" fillId="0" borderId="0">
      <alignment horizontal="left" wrapText="1"/>
    </xf>
    <xf numFmtId="0" fontId="44" fillId="0" borderId="0">
      <alignment horizontal="right"/>
    </xf>
    <xf numFmtId="0" fontId="45" fillId="0" borderId="13">
      <alignment horizontal="left"/>
    </xf>
    <xf numFmtId="49" fontId="44" fillId="0" borderId="0">
      <alignment horizontal="right"/>
    </xf>
    <xf numFmtId="0" fontId="45" fillId="0" borderId="23">
      <alignment horizontal="left" wrapText="1"/>
    </xf>
    <xf numFmtId="0" fontId="44" fillId="0" borderId="0">
      <alignment horizontal="left" wrapText="1"/>
    </xf>
    <xf numFmtId="0" fontId="45" fillId="0" borderId="47"/>
    <xf numFmtId="0" fontId="44" fillId="0" borderId="13">
      <alignment horizontal="left"/>
    </xf>
    <xf numFmtId="0" fontId="46" fillId="0" borderId="63">
      <alignment horizontal="left" wrapText="1"/>
    </xf>
    <xf numFmtId="0" fontId="44" fillId="0" borderId="23">
      <alignment horizontal="left" wrapText="1"/>
    </xf>
    <xf numFmtId="0" fontId="45" fillId="0" borderId="17">
      <alignment horizontal="left" wrapText="1" indent="2"/>
    </xf>
    <xf numFmtId="0" fontId="44" fillId="0" borderId="47"/>
    <xf numFmtId="49" fontId="45" fillId="0" borderId="0">
      <alignment horizontal="center" wrapText="1"/>
    </xf>
    <xf numFmtId="0" fontId="47" fillId="0" borderId="63">
      <alignment horizontal="left" wrapText="1"/>
    </xf>
    <xf numFmtId="49" fontId="45" fillId="0" borderId="41">
      <alignment horizontal="center" wrapText="1"/>
    </xf>
    <xf numFmtId="0" fontId="44" fillId="0" borderId="17">
      <alignment horizontal="left" wrapText="1" indent="2"/>
    </xf>
    <xf numFmtId="0" fontId="45" fillId="0" borderId="50"/>
    <xf numFmtId="49" fontId="44" fillId="0" borderId="0">
      <alignment horizontal="center" wrapText="1"/>
    </xf>
    <xf numFmtId="0" fontId="45" fillId="0" borderId="64">
      <alignment horizontal="center" wrapText="1"/>
    </xf>
    <xf numFmtId="49" fontId="44" fillId="0" borderId="41">
      <alignment horizontal="center" wrapText="1"/>
    </xf>
    <xf numFmtId="0" fontId="17" fillId="4" borderId="44"/>
    <xf numFmtId="0" fontId="44" fillId="0" borderId="50"/>
    <xf numFmtId="49" fontId="45" fillId="0" borderId="29">
      <alignment horizontal="center"/>
    </xf>
    <xf numFmtId="0" fontId="44" fillId="0" borderId="64">
      <alignment horizontal="center" wrapText="1"/>
    </xf>
    <xf numFmtId="49" fontId="45" fillId="0" borderId="0">
      <alignment horizontal="center"/>
    </xf>
    <xf numFmtId="0" fontId="38" fillId="3" borderId="44"/>
    <xf numFmtId="49" fontId="45" fillId="0" borderId="15">
      <alignment horizontal="center" wrapText="1"/>
    </xf>
    <xf numFmtId="49" fontId="44" fillId="0" borderId="29">
      <alignment horizontal="center"/>
    </xf>
    <xf numFmtId="49" fontId="45" fillId="0" borderId="16">
      <alignment horizontal="center" wrapText="1"/>
    </xf>
    <xf numFmtId="0" fontId="38" fillId="0" borderId="44"/>
    <xf numFmtId="49" fontId="45" fillId="0" borderId="15">
      <alignment horizontal="center"/>
    </xf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4" fillId="0" borderId="0"/>
    <xf numFmtId="0" fontId="28" fillId="0" borderId="0"/>
    <xf numFmtId="0" fontId="30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7" fillId="0" borderId="0"/>
    <xf numFmtId="0" fontId="28" fillId="0" borderId="0"/>
    <xf numFmtId="0" fontId="18" fillId="0" borderId="0"/>
    <xf numFmtId="0" fontId="18" fillId="0" borderId="0"/>
    <xf numFmtId="0" fontId="19" fillId="0" borderId="0"/>
    <xf numFmtId="165" fontId="2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173" fontId="17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</cellStyleXfs>
  <cellXfs count="277">
    <xf numFmtId="0" fontId="0" fillId="0" borderId="0" xfId="0"/>
    <xf numFmtId="49" fontId="18" fillId="0" borderId="1" xfId="1" applyNumberFormat="1" applyFont="1" applyFill="1" applyBorder="1" applyAlignment="1">
      <alignment horizontal="left"/>
    </xf>
    <xf numFmtId="0" fontId="21" fillId="0" borderId="1" xfId="1" applyFont="1" applyFill="1" applyBorder="1" applyAlignment="1">
      <alignment horizontal="left" wrapText="1"/>
    </xf>
    <xf numFmtId="0" fontId="31" fillId="0" borderId="1" xfId="1" applyFont="1" applyFill="1" applyBorder="1" applyAlignment="1">
      <alignment horizontal="left" wrapText="1"/>
    </xf>
    <xf numFmtId="166" fontId="20" fillId="0" borderId="1" xfId="1" applyNumberFormat="1" applyFont="1" applyFill="1" applyBorder="1" applyAlignment="1">
      <alignment horizontal="right"/>
    </xf>
    <xf numFmtId="166" fontId="18" fillId="0" borderId="1" xfId="1" applyNumberFormat="1" applyFont="1" applyFill="1" applyBorder="1" applyAlignment="1">
      <alignment horizontal="right"/>
    </xf>
    <xf numFmtId="166" fontId="18" fillId="0" borderId="1" xfId="2" applyNumberFormat="1" applyFont="1" applyFill="1" applyBorder="1" applyAlignment="1">
      <alignment horizontal="right" wrapText="1"/>
    </xf>
    <xf numFmtId="0" fontId="18" fillId="0" borderId="0" xfId="5" applyFont="1" applyFill="1" applyBorder="1" applyAlignment="1">
      <alignment horizontal="left"/>
    </xf>
    <xf numFmtId="0" fontId="67" fillId="0" borderId="0" xfId="0" applyFont="1"/>
    <xf numFmtId="0" fontId="35" fillId="0" borderId="0" xfId="5" applyFont="1" applyAlignment="1">
      <alignment wrapText="1"/>
    </xf>
    <xf numFmtId="0" fontId="0" fillId="0" borderId="0" xfId="0" applyBorder="1"/>
    <xf numFmtId="0" fontId="67" fillId="0" borderId="0" xfId="0" applyFont="1" applyBorder="1" applyAlignment="1">
      <alignment vertical="center"/>
    </xf>
    <xf numFmtId="0" fontId="67" fillId="0" borderId="0" xfId="0" applyFont="1" applyBorder="1"/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74" fontId="33" fillId="0" borderId="1" xfId="0" applyNumberFormat="1" applyFont="1" applyBorder="1" applyAlignment="1">
      <alignment wrapText="1"/>
    </xf>
    <xf numFmtId="165" fontId="24" fillId="0" borderId="1" xfId="0" applyNumberFormat="1" applyFont="1" applyFill="1" applyBorder="1" applyAlignment="1">
      <alignment horizontal="center" vertical="center" wrapText="1"/>
    </xf>
    <xf numFmtId="174" fontId="24" fillId="0" borderId="1" xfId="0" applyNumberFormat="1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right"/>
    </xf>
    <xf numFmtId="0" fontId="22" fillId="0" borderId="0" xfId="0" applyFont="1"/>
    <xf numFmtId="49" fontId="24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left"/>
    </xf>
    <xf numFmtId="0" fontId="18" fillId="0" borderId="0" xfId="84" applyFont="1" applyAlignment="1">
      <alignment vertical="top" wrapText="1"/>
    </xf>
    <xf numFmtId="0" fontId="20" fillId="0" borderId="0" xfId="84" applyFont="1" applyAlignment="1">
      <alignment vertical="top" wrapText="1"/>
    </xf>
    <xf numFmtId="0" fontId="18" fillId="0" borderId="0" xfId="84" applyNumberFormat="1" applyFont="1" applyFill="1" applyBorder="1" applyAlignment="1" applyProtection="1">
      <alignment horizontal="justify" vertical="center" wrapText="1"/>
    </xf>
    <xf numFmtId="0" fontId="22" fillId="0" borderId="0" xfId="84" applyNumberFormat="1" applyFont="1" applyFill="1" applyBorder="1" applyAlignment="1" applyProtection="1">
      <alignment horizontal="justify" vertical="center" wrapText="1"/>
    </xf>
    <xf numFmtId="166" fontId="20" fillId="0" borderId="0" xfId="84" applyNumberFormat="1" applyFont="1" applyAlignment="1">
      <alignment vertical="top" wrapText="1"/>
    </xf>
    <xf numFmtId="0" fontId="20" fillId="0" borderId="0" xfId="84" applyFont="1" applyFill="1" applyAlignment="1">
      <alignment vertical="top" wrapText="1"/>
    </xf>
    <xf numFmtId="166" fontId="20" fillId="0" borderId="0" xfId="84" applyNumberFormat="1" applyFont="1" applyFill="1" applyAlignment="1">
      <alignment vertical="top" wrapText="1"/>
    </xf>
    <xf numFmtId="168" fontId="32" fillId="0" borderId="1" xfId="84" applyNumberFormat="1" applyFont="1" applyFill="1" applyBorder="1" applyAlignment="1" applyProtection="1">
      <alignment horizontal="center" vertical="center" wrapText="1"/>
    </xf>
    <xf numFmtId="0" fontId="32" fillId="0" borderId="1" xfId="84" applyNumberFormat="1" applyFont="1" applyFill="1" applyBorder="1" applyAlignment="1" applyProtection="1">
      <alignment horizontal="left" vertical="center" wrapText="1"/>
    </xf>
    <xf numFmtId="0" fontId="20" fillId="0" borderId="1" xfId="84" applyFont="1" applyFill="1" applyBorder="1" applyAlignment="1">
      <alignment vertical="top" wrapText="1"/>
    </xf>
    <xf numFmtId="0" fontId="18" fillId="0" borderId="0" xfId="84" applyFont="1" applyFill="1" applyAlignment="1">
      <alignment vertical="top" wrapText="1"/>
    </xf>
    <xf numFmtId="168" fontId="20" fillId="0" borderId="1" xfId="84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66" fontId="20" fillId="0" borderId="1" xfId="84" applyNumberFormat="1" applyFont="1" applyFill="1" applyBorder="1" applyAlignment="1">
      <alignment horizontal="center" vertical="center" wrapText="1"/>
    </xf>
    <xf numFmtId="2" fontId="18" fillId="0" borderId="1" xfId="84" applyNumberFormat="1" applyFont="1" applyFill="1" applyBorder="1" applyAlignment="1">
      <alignment horizontal="center" vertical="center" wrapText="1"/>
    </xf>
    <xf numFmtId="168" fontId="18" fillId="0" borderId="0" xfId="84" applyNumberFormat="1" applyFont="1" applyFill="1" applyBorder="1" applyAlignment="1">
      <alignment horizontal="center" vertical="center" wrapText="1"/>
    </xf>
    <xf numFmtId="168" fontId="18" fillId="0" borderId="1" xfId="84" applyNumberFormat="1" applyFont="1" applyFill="1" applyBorder="1" applyAlignment="1">
      <alignment horizontal="center" vertical="center" wrapText="1"/>
    </xf>
    <xf numFmtId="0" fontId="40" fillId="0" borderId="1" xfId="0" applyFont="1" applyBorder="1" applyAlignment="1">
      <alignment wrapText="1"/>
    </xf>
    <xf numFmtId="0" fontId="40" fillId="0" borderId="1" xfId="0" applyFont="1" applyBorder="1"/>
    <xf numFmtId="0" fontId="40" fillId="0" borderId="1" xfId="0" applyFont="1" applyBorder="1" applyAlignment="1">
      <alignment horizontal="left" wrapText="1"/>
    </xf>
    <xf numFmtId="2" fontId="20" fillId="0" borderId="1" xfId="84" applyNumberFormat="1" applyFont="1" applyFill="1" applyBorder="1" applyAlignment="1">
      <alignment horizontal="center" vertical="center" wrapText="1"/>
    </xf>
    <xf numFmtId="168" fontId="20" fillId="0" borderId="1" xfId="84" applyNumberFormat="1" applyFont="1" applyBorder="1" applyAlignment="1">
      <alignment horizontal="center" vertical="center" wrapText="1"/>
    </xf>
    <xf numFmtId="168" fontId="20" fillId="0" borderId="1" xfId="84" applyNumberFormat="1" applyFont="1" applyBorder="1" applyAlignment="1">
      <alignment horizontal="right" vertical="center" wrapText="1"/>
    </xf>
    <xf numFmtId="0" fontId="37" fillId="0" borderId="1" xfId="0" applyFont="1" applyBorder="1" applyAlignment="1">
      <alignment horizontal="right" vertical="center" wrapText="1"/>
    </xf>
    <xf numFmtId="0" fontId="71" fillId="0" borderId="1" xfId="0" applyFont="1" applyBorder="1" applyAlignment="1">
      <alignment horizontal="center" vertical="center" wrapText="1"/>
    </xf>
    <xf numFmtId="0" fontId="32" fillId="0" borderId="0" xfId="84" applyFont="1" applyAlignment="1">
      <alignment vertical="top" wrapText="1"/>
    </xf>
    <xf numFmtId="2" fontId="32" fillId="0" borderId="0" xfId="84" applyNumberFormat="1" applyFont="1" applyAlignment="1">
      <alignment vertical="top" wrapText="1"/>
    </xf>
    <xf numFmtId="2" fontId="32" fillId="0" borderId="1" xfId="84" applyNumberFormat="1" applyFont="1" applyBorder="1" applyAlignment="1">
      <alignment horizontal="center" vertical="center" wrapText="1"/>
    </xf>
    <xf numFmtId="2" fontId="32" fillId="0" borderId="1" xfId="84" applyNumberFormat="1" applyFont="1" applyBorder="1" applyAlignment="1">
      <alignment horizontal="right" vertical="center" wrapText="1"/>
    </xf>
    <xf numFmtId="0" fontId="72" fillId="0" borderId="1" xfId="0" applyFont="1" applyBorder="1" applyAlignment="1">
      <alignment horizontal="center" vertical="center" wrapText="1"/>
    </xf>
    <xf numFmtId="175" fontId="66" fillId="0" borderId="1" xfId="885" applyNumberFormat="1" applyFont="1" applyFill="1" applyBorder="1" applyAlignment="1">
      <alignment horizontal="right" vertical="top" wrapText="1"/>
    </xf>
    <xf numFmtId="175" fontId="66" fillId="0" borderId="1" xfId="0" applyNumberFormat="1" applyFont="1" applyFill="1" applyBorder="1" applyAlignment="1">
      <alignment horizontal="right" vertical="top" wrapText="1"/>
    </xf>
    <xf numFmtId="0" fontId="32" fillId="0" borderId="1" xfId="84" applyFont="1" applyBorder="1" applyAlignment="1">
      <alignment horizontal="center" vertical="center" wrapText="1"/>
    </xf>
    <xf numFmtId="0" fontId="18" fillId="0" borderId="1" xfId="84" applyFont="1" applyBorder="1" applyAlignment="1">
      <alignment horizontal="center" vertical="center" wrapText="1"/>
    </xf>
    <xf numFmtId="0" fontId="20" fillId="0" borderId="1" xfId="84" applyFont="1" applyFill="1" applyBorder="1" applyAlignment="1">
      <alignment horizontal="center" vertical="center" wrapText="1"/>
    </xf>
    <xf numFmtId="0" fontId="32" fillId="0" borderId="0" xfId="84" applyFont="1" applyBorder="1" applyAlignment="1">
      <alignment horizontal="justify" vertical="center" wrapText="1"/>
    </xf>
    <xf numFmtId="0" fontId="18" fillId="0" borderId="0" xfId="935" applyFill="1"/>
    <xf numFmtId="0" fontId="18" fillId="0" borderId="0" xfId="935" applyFill="1" applyBorder="1"/>
    <xf numFmtId="0" fontId="18" fillId="0" borderId="0" xfId="935" applyFont="1" applyFill="1"/>
    <xf numFmtId="167" fontId="25" fillId="0" borderId="65" xfId="935" applyNumberFormat="1" applyFont="1" applyFill="1" applyBorder="1"/>
    <xf numFmtId="0" fontId="25" fillId="0" borderId="65" xfId="935" applyFont="1" applyFill="1" applyBorder="1"/>
    <xf numFmtId="0" fontId="18" fillId="0" borderId="65" xfId="935" applyFont="1" applyFill="1" applyBorder="1" applyAlignment="1">
      <alignment horizontal="center" vertical="center"/>
    </xf>
    <xf numFmtId="165" fontId="18" fillId="0" borderId="0" xfId="935" applyNumberFormat="1" applyFont="1" applyFill="1"/>
    <xf numFmtId="43" fontId="18" fillId="0" borderId="0" xfId="935" applyNumberFormat="1" applyFont="1" applyFill="1"/>
    <xf numFmtId="174" fontId="18" fillId="0" borderId="1" xfId="132" applyNumberFormat="1" applyFont="1" applyFill="1" applyBorder="1" applyAlignment="1" applyProtection="1">
      <alignment vertical="center" wrapText="1"/>
      <protection locked="0"/>
    </xf>
    <xf numFmtId="176" fontId="18" fillId="0" borderId="1" xfId="132" applyNumberFormat="1" applyFont="1" applyFill="1" applyBorder="1" applyAlignment="1" applyProtection="1">
      <alignment vertical="center" wrapText="1"/>
      <protection locked="0"/>
    </xf>
    <xf numFmtId="174" fontId="18" fillId="0" borderId="0" xfId="935" applyNumberFormat="1" applyFont="1" applyFill="1"/>
    <xf numFmtId="0" fontId="36" fillId="0" borderId="0" xfId="935" applyFont="1" applyFill="1"/>
    <xf numFmtId="174" fontId="36" fillId="0" borderId="1" xfId="935" applyNumberFormat="1" applyFont="1" applyFill="1" applyBorder="1" applyAlignment="1"/>
    <xf numFmtId="174" fontId="36" fillId="0" borderId="1" xfId="935" applyNumberFormat="1" applyFont="1" applyFill="1" applyBorder="1" applyAlignment="1">
      <alignment horizontal="right"/>
    </xf>
    <xf numFmtId="0" fontId="36" fillId="0" borderId="1" xfId="935" applyFont="1" applyFill="1" applyBorder="1"/>
    <xf numFmtId="0" fontId="18" fillId="0" borderId="0" xfId="935" applyFont="1" applyFill="1" applyBorder="1"/>
    <xf numFmtId="174" fontId="35" fillId="0" borderId="0" xfId="935" applyNumberFormat="1" applyFont="1" applyFill="1" applyBorder="1"/>
    <xf numFmtId="177" fontId="18" fillId="0" borderId="0" xfId="935" applyNumberFormat="1" applyFont="1" applyFill="1" applyBorder="1"/>
    <xf numFmtId="174" fontId="18" fillId="0" borderId="0" xfId="132" applyNumberFormat="1" applyFont="1" applyFill="1" applyBorder="1"/>
    <xf numFmtId="167" fontId="18" fillId="0" borderId="1" xfId="935" applyNumberFormat="1" applyFont="1" applyFill="1" applyBorder="1" applyAlignment="1">
      <alignment horizontal="justify" wrapText="1"/>
    </xf>
    <xf numFmtId="49" fontId="18" fillId="0" borderId="1" xfId="935" applyNumberFormat="1" applyFont="1" applyFill="1" applyBorder="1" applyAlignment="1">
      <alignment horizontal="center" vertical="center"/>
    </xf>
    <xf numFmtId="0" fontId="20" fillId="0" borderId="0" xfId="935" applyFont="1" applyFill="1" applyBorder="1"/>
    <xf numFmtId="174" fontId="36" fillId="0" borderId="0" xfId="935" applyNumberFormat="1" applyFont="1" applyFill="1" applyBorder="1"/>
    <xf numFmtId="177" fontId="20" fillId="0" borderId="0" xfId="935" applyNumberFormat="1" applyFont="1" applyFill="1" applyBorder="1"/>
    <xf numFmtId="174" fontId="20" fillId="0" borderId="0" xfId="132" applyNumberFormat="1" applyFont="1" applyFill="1" applyBorder="1"/>
    <xf numFmtId="167" fontId="20" fillId="0" borderId="1" xfId="935" applyNumberFormat="1" applyFont="1" applyFill="1" applyBorder="1" applyAlignment="1">
      <alignment horizontal="justify" wrapText="1"/>
    </xf>
    <xf numFmtId="49" fontId="20" fillId="0" borderId="1" xfId="935" applyNumberFormat="1" applyFont="1" applyFill="1" applyBorder="1" applyAlignment="1">
      <alignment horizontal="center" vertical="center"/>
    </xf>
    <xf numFmtId="169" fontId="32" fillId="0" borderId="1" xfId="132" applyNumberFormat="1" applyFont="1" applyFill="1" applyBorder="1" applyAlignment="1" applyProtection="1">
      <alignment vertical="center" wrapText="1"/>
      <protection locked="0"/>
    </xf>
    <xf numFmtId="0" fontId="20" fillId="0" borderId="7" xfId="935" applyFont="1" applyFill="1" applyBorder="1"/>
    <xf numFmtId="0" fontId="20" fillId="0" borderId="11" xfId="935" applyFont="1" applyFill="1" applyBorder="1"/>
    <xf numFmtId="0" fontId="20" fillId="0" borderId="66" xfId="935" applyFont="1" applyFill="1" applyBorder="1"/>
    <xf numFmtId="0" fontId="18" fillId="0" borderId="7" xfId="935" applyFont="1" applyFill="1" applyBorder="1"/>
    <xf numFmtId="170" fontId="18" fillId="0" borderId="6" xfId="132" applyNumberFormat="1" applyFont="1" applyFill="1" applyBorder="1" applyAlignment="1">
      <alignment horizontal="center"/>
    </xf>
    <xf numFmtId="0" fontId="18" fillId="0" borderId="11" xfId="935" applyFont="1" applyFill="1" applyBorder="1"/>
    <xf numFmtId="0" fontId="18" fillId="0" borderId="66" xfId="935" applyFont="1" applyFill="1" applyBorder="1"/>
    <xf numFmtId="174" fontId="20" fillId="0" borderId="7" xfId="132" applyNumberFormat="1" applyFont="1" applyFill="1" applyBorder="1"/>
    <xf numFmtId="174" fontId="32" fillId="0" borderId="1" xfId="132" applyNumberFormat="1" applyFont="1" applyFill="1" applyBorder="1" applyAlignment="1" applyProtection="1">
      <alignment horizontal="center" vertical="center" wrapText="1"/>
      <protection locked="0"/>
    </xf>
    <xf numFmtId="49" fontId="36" fillId="0" borderId="1" xfId="935" applyNumberFormat="1" applyFont="1" applyFill="1" applyBorder="1" applyAlignment="1">
      <alignment horizontal="center" vertical="center"/>
    </xf>
    <xf numFmtId="49" fontId="35" fillId="0" borderId="1" xfId="935" applyNumberFormat="1" applyFont="1" applyFill="1" applyBorder="1" applyAlignment="1">
      <alignment horizontal="center" vertical="center"/>
    </xf>
    <xf numFmtId="0" fontId="24" fillId="0" borderId="0" xfId="935" applyFont="1" applyFill="1" applyBorder="1"/>
    <xf numFmtId="0" fontId="22" fillId="0" borderId="67" xfId="935" applyFont="1" applyFill="1" applyBorder="1"/>
    <xf numFmtId="0" fontId="22" fillId="0" borderId="0" xfId="935" applyFont="1" applyFill="1" applyBorder="1"/>
    <xf numFmtId="0" fontId="22" fillId="0" borderId="68" xfId="935" applyFont="1" applyFill="1" applyBorder="1"/>
    <xf numFmtId="0" fontId="22" fillId="0" borderId="69" xfId="935" applyFont="1" applyFill="1" applyBorder="1"/>
    <xf numFmtId="0" fontId="32" fillId="0" borderId="1" xfId="934" applyFont="1" applyBorder="1" applyAlignment="1">
      <alignment horizontal="center" vertical="center" wrapText="1"/>
    </xf>
    <xf numFmtId="49" fontId="22" fillId="0" borderId="1" xfId="935" applyNumberFormat="1" applyFont="1" applyFill="1" applyBorder="1" applyAlignment="1">
      <alignment horizontal="center" vertical="center"/>
    </xf>
    <xf numFmtId="0" fontId="22" fillId="0" borderId="70" xfId="935" applyFont="1" applyFill="1" applyBorder="1"/>
    <xf numFmtId="0" fontId="24" fillId="0" borderId="71" xfId="935" applyFont="1" applyFill="1" applyBorder="1"/>
    <xf numFmtId="0" fontId="24" fillId="0" borderId="72" xfId="935" applyFont="1" applyFill="1" applyBorder="1"/>
    <xf numFmtId="0" fontId="24" fillId="0" borderId="73" xfId="935" applyFont="1" applyFill="1" applyBorder="1"/>
    <xf numFmtId="49" fontId="24" fillId="0" borderId="1" xfId="935" applyNumberFormat="1" applyFont="1" applyFill="1" applyBorder="1" applyAlignment="1">
      <alignment horizontal="center" vertical="center" wrapText="1"/>
    </xf>
    <xf numFmtId="0" fontId="24" fillId="0" borderId="74" xfId="935" applyFont="1" applyFill="1" applyBorder="1"/>
    <xf numFmtId="1" fontId="73" fillId="0" borderId="0" xfId="935" applyNumberFormat="1" applyFont="1" applyFill="1" applyBorder="1" applyAlignment="1">
      <alignment horizontal="right"/>
    </xf>
    <xf numFmtId="1" fontId="73" fillId="0" borderId="0" xfId="935" applyNumberFormat="1" applyFont="1" applyFill="1" applyBorder="1"/>
    <xf numFmtId="1" fontId="22" fillId="0" borderId="0" xfId="935" applyNumberFormat="1" applyFont="1" applyFill="1" applyBorder="1" applyAlignment="1">
      <alignment horizontal="center"/>
    </xf>
    <xf numFmtId="1" fontId="25" fillId="0" borderId="0" xfId="935" applyNumberFormat="1" applyFont="1" applyFill="1" applyBorder="1" applyAlignment="1">
      <alignment horizontal="center"/>
    </xf>
    <xf numFmtId="167" fontId="25" fillId="0" borderId="0" xfId="935" applyNumberFormat="1" applyFont="1" applyFill="1" applyBorder="1" applyAlignment="1">
      <alignment horizontal="center"/>
    </xf>
    <xf numFmtId="0" fontId="25" fillId="0" borderId="0" xfId="935" applyFont="1" applyFill="1" applyBorder="1" applyAlignment="1">
      <alignment horizontal="center"/>
    </xf>
    <xf numFmtId="49" fontId="74" fillId="0" borderId="0" xfId="935" applyNumberFormat="1" applyFont="1" applyFill="1" applyBorder="1" applyAlignment="1">
      <alignment horizontal="left" vertical="center"/>
    </xf>
    <xf numFmtId="0" fontId="18" fillId="0" borderId="0" xfId="935" applyFont="1" applyFill="1" applyBorder="1" applyAlignment="1">
      <alignment wrapText="1"/>
    </xf>
    <xf numFmtId="0" fontId="73" fillId="0" borderId="0" xfId="935" applyFont="1" applyFill="1" applyBorder="1"/>
    <xf numFmtId="0" fontId="18" fillId="0" borderId="0" xfId="935" applyFont="1" applyFill="1" applyBorder="1" applyAlignment="1"/>
    <xf numFmtId="167" fontId="18" fillId="0" borderId="0" xfId="935" applyNumberFormat="1" applyFont="1" applyFill="1" applyBorder="1"/>
    <xf numFmtId="4" fontId="18" fillId="6" borderId="1" xfId="937" applyNumberFormat="1" applyFont="1" applyFill="1" applyBorder="1" applyAlignment="1">
      <alignment horizontal="right" vertical="center" wrapText="1"/>
    </xf>
    <xf numFmtId="4" fontId="18" fillId="0" borderId="1" xfId="937" applyNumberFormat="1" applyFont="1" applyBorder="1" applyAlignment="1">
      <alignment horizontal="right" vertical="center"/>
    </xf>
    <xf numFmtId="0" fontId="18" fillId="0" borderId="1" xfId="150" applyFont="1" applyFill="1" applyBorder="1" applyAlignment="1">
      <alignment horizontal="left" vertical="center" wrapText="1"/>
    </xf>
    <xf numFmtId="4" fontId="18" fillId="6" borderId="1" xfId="937" applyNumberFormat="1" applyFont="1" applyFill="1" applyBorder="1" applyAlignment="1">
      <alignment horizontal="right" vertical="center"/>
    </xf>
    <xf numFmtId="4" fontId="18" fillId="0" borderId="1" xfId="937" applyNumberFormat="1" applyFont="1" applyFill="1" applyBorder="1" applyAlignment="1">
      <alignment horizontal="right" vertical="center"/>
    </xf>
    <xf numFmtId="2" fontId="18" fillId="0" borderId="0" xfId="84" applyNumberFormat="1" applyFont="1" applyFill="1" applyBorder="1" applyAlignment="1">
      <alignment horizontal="center" vertical="center" wrapText="1"/>
    </xf>
    <xf numFmtId="4" fontId="20" fillId="0" borderId="1" xfId="937" applyNumberFormat="1" applyFont="1" applyBorder="1" applyAlignment="1">
      <alignment horizontal="right" vertical="center"/>
    </xf>
    <xf numFmtId="178" fontId="20" fillId="0" borderId="1" xfId="937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right" vertical="top" wrapText="1"/>
    </xf>
    <xf numFmtId="0" fontId="18" fillId="0" borderId="0" xfId="935" applyFont="1" applyFill="1" applyBorder="1" applyAlignment="1">
      <alignment horizontal="center" vertical="center"/>
    </xf>
    <xf numFmtId="0" fontId="25" fillId="0" borderId="0" xfId="935" applyFont="1" applyFill="1" applyBorder="1"/>
    <xf numFmtId="167" fontId="25" fillId="0" borderId="0" xfId="935" applyNumberFormat="1" applyFont="1" applyFill="1" applyBorder="1"/>
    <xf numFmtId="0" fontId="18" fillId="0" borderId="0" xfId="0" applyFont="1" applyAlignment="1">
      <alignment horizontal="center" vertical="top" wrapText="1"/>
    </xf>
    <xf numFmtId="0" fontId="25" fillId="0" borderId="0" xfId="0" applyFont="1" applyAlignment="1">
      <alignment horizontal="right" wrapText="1"/>
    </xf>
    <xf numFmtId="0" fontId="69" fillId="0" borderId="0" xfId="0" applyFont="1"/>
    <xf numFmtId="168" fontId="22" fillId="0" borderId="0" xfId="0" applyNumberFormat="1" applyFont="1" applyAlignment="1">
      <alignment horizontal="right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167" fontId="20" fillId="0" borderId="1" xfId="0" applyNumberFormat="1" applyFont="1" applyBorder="1" applyAlignment="1">
      <alignment horizontal="center" vertical="center" wrapText="1"/>
    </xf>
    <xf numFmtId="168" fontId="20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78" fillId="0" borderId="3" xfId="999" applyFont="1" applyFill="1" applyBorder="1" applyAlignment="1">
      <alignment horizontal="left" vertical="center" wrapText="1"/>
    </xf>
    <xf numFmtId="168" fontId="18" fillId="0" borderId="1" xfId="0" applyNumberFormat="1" applyFont="1" applyBorder="1" applyAlignment="1">
      <alignment horizontal="center" vertical="center" wrapText="1"/>
    </xf>
    <xf numFmtId="167" fontId="18" fillId="0" borderId="1" xfId="0" applyNumberFormat="1" applyFont="1" applyBorder="1" applyAlignment="1">
      <alignment horizontal="center" vertical="center" wrapText="1"/>
    </xf>
    <xf numFmtId="168" fontId="18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wrapText="1"/>
    </xf>
    <xf numFmtId="168" fontId="20" fillId="0" borderId="1" xfId="0" applyNumberFormat="1" applyFont="1" applyBorder="1" applyAlignment="1">
      <alignment horizontal="right" wrapText="1"/>
    </xf>
    <xf numFmtId="0" fontId="77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right" wrapText="1"/>
    </xf>
    <xf numFmtId="167" fontId="35" fillId="0" borderId="1" xfId="935" applyNumberFormat="1" applyFont="1" applyFill="1" applyBorder="1" applyAlignment="1">
      <alignment horizontal="center" vertical="center" wrapText="1"/>
    </xf>
    <xf numFmtId="49" fontId="18" fillId="0" borderId="0" xfId="1000" applyNumberFormat="1" applyFont="1" applyAlignment="1">
      <alignment horizontal="right"/>
    </xf>
    <xf numFmtId="0" fontId="18" fillId="0" borderId="0" xfId="1000" applyFont="1"/>
    <xf numFmtId="0" fontId="18" fillId="0" borderId="0" xfId="1000" applyFont="1" applyAlignment="1">
      <alignment horizontal="right"/>
    </xf>
    <xf numFmtId="0" fontId="18" fillId="0" borderId="1" xfId="1000" applyFont="1" applyBorder="1" applyAlignment="1">
      <alignment horizontal="center" vertical="center"/>
    </xf>
    <xf numFmtId="0" fontId="18" fillId="0" borderId="1" xfId="1000" applyFont="1" applyBorder="1" applyAlignment="1">
      <alignment horizontal="center" vertical="center" wrapText="1"/>
    </xf>
    <xf numFmtId="0" fontId="18" fillId="0" borderId="1" xfId="1000" applyFont="1" applyBorder="1" applyAlignment="1">
      <alignment horizontal="center"/>
    </xf>
    <xf numFmtId="0" fontId="18" fillId="0" borderId="1" xfId="1000" applyFont="1" applyFill="1" applyBorder="1" applyAlignment="1">
      <alignment horizontal="center" vertical="center" wrapText="1"/>
    </xf>
    <xf numFmtId="0" fontId="18" fillId="6" borderId="1" xfId="1000" applyFont="1" applyFill="1" applyBorder="1" applyAlignment="1">
      <alignment horizontal="center" vertical="center" wrapText="1"/>
    </xf>
    <xf numFmtId="0" fontId="18" fillId="0" borderId="1" xfId="1000" applyFont="1" applyFill="1" applyBorder="1" applyAlignment="1">
      <alignment horizontal="left" vertical="center" wrapText="1"/>
    </xf>
    <xf numFmtId="0" fontId="18" fillId="0" borderId="0" xfId="1000" applyFont="1" applyAlignment="1">
      <alignment vertical="center"/>
    </xf>
    <xf numFmtId="165" fontId="18" fillId="0" borderId="0" xfId="1000" applyNumberFormat="1" applyFont="1" applyAlignment="1">
      <alignment vertical="center"/>
    </xf>
    <xf numFmtId="0" fontId="18" fillId="0" borderId="1" xfId="1001" applyFont="1" applyFill="1" applyBorder="1" applyAlignment="1">
      <alignment horizontal="left" vertical="center" wrapText="1"/>
    </xf>
    <xf numFmtId="0" fontId="18" fillId="6" borderId="1" xfId="1000" applyFont="1" applyFill="1" applyBorder="1" applyAlignment="1">
      <alignment horizontal="left" vertical="center" wrapText="1"/>
    </xf>
    <xf numFmtId="0" fontId="18" fillId="6" borderId="1" xfId="1000" applyFont="1" applyFill="1" applyBorder="1" applyAlignment="1">
      <alignment horizontal="center" vertical="center"/>
    </xf>
    <xf numFmtId="0" fontId="18" fillId="6" borderId="0" xfId="1000" applyFont="1" applyFill="1" applyAlignment="1">
      <alignment vertical="center"/>
    </xf>
    <xf numFmtId="165" fontId="18" fillId="6" borderId="0" xfId="1000" applyNumberFormat="1" applyFont="1" applyFill="1" applyAlignment="1">
      <alignment vertical="center"/>
    </xf>
    <xf numFmtId="4" fontId="18" fillId="0" borderId="1" xfId="937" applyNumberFormat="1" applyFont="1" applyFill="1" applyBorder="1" applyAlignment="1">
      <alignment horizontal="right" vertical="center" wrapText="1"/>
    </xf>
    <xf numFmtId="0" fontId="18" fillId="0" borderId="1" xfId="1000" applyFont="1" applyFill="1" applyBorder="1" applyAlignment="1">
      <alignment horizontal="center" vertical="center"/>
    </xf>
    <xf numFmtId="0" fontId="18" fillId="0" borderId="1" xfId="1000" applyFont="1" applyBorder="1" applyAlignment="1">
      <alignment horizontal="left" vertical="center" wrapText="1"/>
    </xf>
    <xf numFmtId="0" fontId="18" fillId="0" borderId="1" xfId="1000" applyFont="1" applyBorder="1" applyAlignment="1">
      <alignment vertical="center"/>
    </xf>
    <xf numFmtId="0" fontId="20" fillId="0" borderId="1" xfId="1000" applyFont="1" applyBorder="1" applyAlignment="1">
      <alignment horizontal="right" vertical="center"/>
    </xf>
    <xf numFmtId="0" fontId="24" fillId="0" borderId="75" xfId="935" applyFont="1" applyFill="1" applyBorder="1"/>
    <xf numFmtId="0" fontId="22" fillId="0" borderId="75" xfId="935" applyFont="1" applyFill="1" applyBorder="1"/>
    <xf numFmtId="174" fontId="32" fillId="0" borderId="2" xfId="132" applyNumberFormat="1" applyFont="1" applyFill="1" applyBorder="1" applyAlignment="1" applyProtection="1">
      <alignment horizontal="center" vertical="center" wrapText="1"/>
      <protection locked="0"/>
    </xf>
    <xf numFmtId="174" fontId="20" fillId="0" borderId="66" xfId="132" applyNumberFormat="1" applyFont="1" applyFill="1" applyBorder="1"/>
    <xf numFmtId="170" fontId="18" fillId="0" borderId="8" xfId="132" applyNumberFormat="1" applyFont="1" applyFill="1" applyBorder="1" applyAlignment="1">
      <alignment horizontal="center"/>
    </xf>
    <xf numFmtId="169" fontId="32" fillId="0" borderId="2" xfId="132" applyNumberFormat="1" applyFont="1" applyFill="1" applyBorder="1" applyAlignment="1" applyProtection="1">
      <alignment vertical="center" wrapText="1"/>
      <protection locked="0"/>
    </xf>
    <xf numFmtId="167" fontId="36" fillId="0" borderId="1" xfId="935" applyNumberFormat="1" applyFont="1" applyFill="1" applyBorder="1" applyAlignment="1">
      <alignment horizontal="center" vertical="center" wrapText="1"/>
    </xf>
    <xf numFmtId="165" fontId="20" fillId="0" borderId="1" xfId="934" applyNumberFormat="1" applyFont="1" applyBorder="1" applyAlignment="1">
      <alignment horizontal="center" vertical="center"/>
    </xf>
    <xf numFmtId="0" fontId="25" fillId="0" borderId="66" xfId="935" applyFont="1" applyFill="1" applyBorder="1"/>
    <xf numFmtId="0" fontId="25" fillId="0" borderId="11" xfId="935" applyFont="1" applyFill="1" applyBorder="1"/>
    <xf numFmtId="49" fontId="25" fillId="0" borderId="1" xfId="935" applyNumberFormat="1" applyFont="1" applyFill="1" applyBorder="1" applyAlignment="1">
      <alignment horizontal="center" vertical="center"/>
    </xf>
    <xf numFmtId="0" fontId="25" fillId="0" borderId="1" xfId="935" applyFont="1" applyFill="1" applyBorder="1" applyAlignment="1">
      <alignment horizontal="center"/>
    </xf>
    <xf numFmtId="167" fontId="25" fillId="0" borderId="1" xfId="935" applyNumberFormat="1" applyFont="1" applyFill="1" applyBorder="1" applyAlignment="1">
      <alignment horizontal="center" vertical="center" wrapText="1"/>
    </xf>
    <xf numFmtId="0" fontId="25" fillId="0" borderId="7" xfId="935" applyFont="1" applyFill="1" applyBorder="1"/>
    <xf numFmtId="174" fontId="25" fillId="0" borderId="0" xfId="935" applyNumberFormat="1" applyFont="1" applyFill="1" applyBorder="1"/>
    <xf numFmtId="168" fontId="32" fillId="0" borderId="1" xfId="84" applyNumberFormat="1" applyFont="1" applyBorder="1" applyAlignment="1">
      <alignment horizontal="center" vertical="center" wrapText="1"/>
    </xf>
    <xf numFmtId="168" fontId="18" fillId="0" borderId="1" xfId="84" applyNumberFormat="1" applyFont="1" applyBorder="1" applyAlignment="1">
      <alignment horizontal="center" vertical="center" wrapText="1"/>
    </xf>
    <xf numFmtId="168" fontId="18" fillId="0" borderId="6" xfId="84" applyNumberFormat="1" applyFont="1" applyBorder="1" applyAlignment="1">
      <alignment horizontal="center" vertical="center" wrapText="1"/>
    </xf>
    <xf numFmtId="168" fontId="0" fillId="6" borderId="6" xfId="966" applyNumberFormat="1" applyFont="1" applyFill="1" applyBorder="1" applyAlignment="1">
      <alignment horizontal="center" vertical="center" wrapText="1"/>
    </xf>
    <xf numFmtId="174" fontId="33" fillId="0" borderId="1" xfId="132" applyNumberFormat="1" applyFont="1" applyFill="1" applyBorder="1" applyAlignment="1" applyProtection="1">
      <alignment horizontal="center" vertical="center" wrapText="1"/>
      <protection locked="0"/>
    </xf>
    <xf numFmtId="174" fontId="33" fillId="0" borderId="1" xfId="934" applyNumberFormat="1" applyFont="1" applyFill="1" applyBorder="1" applyAlignment="1">
      <alignment horizontal="right" vertical="center"/>
    </xf>
    <xf numFmtId="174" fontId="24" fillId="0" borderId="1" xfId="934" applyNumberFormat="1" applyFont="1" applyFill="1" applyBorder="1" applyAlignment="1">
      <alignment horizontal="center" vertical="center" wrapText="1"/>
    </xf>
    <xf numFmtId="174" fontId="24" fillId="0" borderId="1" xfId="132" applyNumberFormat="1" applyFont="1" applyFill="1" applyBorder="1" applyAlignment="1" applyProtection="1">
      <alignment horizontal="center" vertical="center" wrapText="1"/>
      <protection locked="0"/>
    </xf>
    <xf numFmtId="174" fontId="24" fillId="0" borderId="1" xfId="132" applyNumberFormat="1" applyFont="1" applyFill="1" applyBorder="1" applyAlignment="1">
      <alignment horizontal="center" vertical="center"/>
    </xf>
    <xf numFmtId="174" fontId="33" fillId="0" borderId="1" xfId="132" applyNumberFormat="1" applyFont="1" applyFill="1" applyBorder="1" applyAlignment="1" applyProtection="1">
      <alignment vertical="center" wrapText="1"/>
      <protection locked="0"/>
    </xf>
    <xf numFmtId="174" fontId="24" fillId="0" borderId="1" xfId="934" applyNumberFormat="1" applyFont="1" applyFill="1" applyBorder="1" applyAlignment="1">
      <alignment horizontal="right" vertical="center"/>
    </xf>
    <xf numFmtId="174" fontId="24" fillId="0" borderId="1" xfId="132" applyNumberFormat="1" applyFont="1" applyFill="1" applyBorder="1" applyAlignment="1" applyProtection="1">
      <alignment vertical="center" wrapText="1"/>
      <protection locked="0"/>
    </xf>
    <xf numFmtId="174" fontId="79" fillId="0" borderId="1" xfId="132" applyNumberFormat="1" applyFont="1" applyFill="1" applyBorder="1" applyAlignment="1">
      <alignment vertical="center"/>
    </xf>
    <xf numFmtId="174" fontId="24" fillId="0" borderId="1" xfId="934" applyNumberFormat="1" applyFont="1" applyBorder="1" applyAlignment="1">
      <alignment horizontal="right" vertical="center"/>
    </xf>
    <xf numFmtId="174" fontId="69" fillId="0" borderId="1" xfId="132" applyNumberFormat="1" applyFont="1" applyFill="1" applyBorder="1" applyAlignment="1">
      <alignment vertical="center"/>
    </xf>
    <xf numFmtId="174" fontId="33" fillId="0" borderId="1" xfId="934" applyNumberFormat="1" applyFont="1" applyBorder="1" applyAlignment="1">
      <alignment horizontal="right" vertical="center"/>
    </xf>
    <xf numFmtId="169" fontId="24" fillId="0" borderId="1" xfId="132" applyNumberFormat="1" applyFont="1" applyFill="1" applyBorder="1" applyAlignment="1" applyProtection="1">
      <alignment vertical="center" wrapText="1"/>
      <protection locked="0"/>
    </xf>
    <xf numFmtId="165" fontId="33" fillId="0" borderId="1" xfId="934" applyNumberFormat="1" applyFont="1" applyBorder="1" applyAlignment="1">
      <alignment horizontal="right" vertical="center"/>
    </xf>
    <xf numFmtId="0" fontId="33" fillId="0" borderId="1" xfId="935" applyFont="1" applyFill="1" applyBorder="1" applyAlignment="1">
      <alignment horizontal="justify" vertical="center" wrapText="1"/>
    </xf>
    <xf numFmtId="0" fontId="24" fillId="0" borderId="1" xfId="935" applyFont="1" applyFill="1" applyBorder="1" applyAlignment="1">
      <alignment horizontal="left" vertical="center" wrapText="1"/>
    </xf>
    <xf numFmtId="1" fontId="33" fillId="0" borderId="1" xfId="935" applyNumberFormat="1" applyFont="1" applyFill="1" applyBorder="1" applyAlignment="1" applyProtection="1">
      <alignment horizontal="justify" vertical="center" wrapText="1"/>
      <protection locked="0"/>
    </xf>
    <xf numFmtId="0" fontId="33" fillId="0" borderId="1" xfId="934" applyFont="1" applyFill="1" applyBorder="1" applyAlignment="1">
      <alignment horizontal="justify" wrapText="1"/>
    </xf>
    <xf numFmtId="1" fontId="24" fillId="0" borderId="1" xfId="935" applyNumberFormat="1" applyFont="1" applyFill="1" applyBorder="1" applyAlignment="1" applyProtection="1">
      <alignment horizontal="left" vertical="center" wrapText="1"/>
      <protection locked="0"/>
    </xf>
    <xf numFmtId="0" fontId="24" fillId="0" borderId="1" xfId="1" applyFont="1" applyFill="1" applyBorder="1" applyAlignment="1">
      <alignment horizontal="left" wrapText="1"/>
    </xf>
    <xf numFmtId="0" fontId="33" fillId="0" borderId="1" xfId="1" applyFont="1" applyFill="1" applyBorder="1" applyAlignment="1">
      <alignment horizontal="left" wrapText="1"/>
    </xf>
    <xf numFmtId="0" fontId="24" fillId="0" borderId="1" xfId="1" applyFont="1" applyFill="1" applyBorder="1" applyAlignment="1">
      <alignment horizontal="right" wrapText="1"/>
    </xf>
    <xf numFmtId="1" fontId="24" fillId="0" borderId="1" xfId="935" applyNumberFormat="1" applyFont="1" applyFill="1" applyBorder="1" applyAlignment="1" applyProtection="1">
      <alignment horizontal="right" vertical="center" wrapText="1"/>
      <protection locked="0"/>
    </xf>
    <xf numFmtId="1" fontId="24" fillId="0" borderId="1" xfId="935" applyNumberFormat="1" applyFont="1" applyFill="1" applyBorder="1" applyAlignment="1" applyProtection="1">
      <alignment horizontal="justify" vertical="center" wrapText="1"/>
      <protection locked="0"/>
    </xf>
    <xf numFmtId="0" fontId="24" fillId="0" borderId="1" xfId="934" applyFont="1" applyFill="1" applyBorder="1" applyAlignment="1">
      <alignment horizontal="justify" wrapText="1"/>
    </xf>
    <xf numFmtId="0" fontId="22" fillId="6" borderId="1" xfId="1000" applyFont="1" applyFill="1" applyBorder="1" applyAlignment="1">
      <alignment horizontal="center" vertical="center" wrapText="1"/>
    </xf>
    <xf numFmtId="4" fontId="22" fillId="6" borderId="1" xfId="937" applyNumberFormat="1" applyFont="1" applyFill="1" applyBorder="1" applyAlignment="1">
      <alignment horizontal="right" vertical="center" wrapText="1"/>
    </xf>
    <xf numFmtId="4" fontId="22" fillId="0" borderId="1" xfId="937" applyNumberFormat="1" applyFont="1" applyFill="1" applyBorder="1" applyAlignment="1">
      <alignment horizontal="right" vertical="center" wrapText="1"/>
    </xf>
    <xf numFmtId="4" fontId="22" fillId="0" borderId="1" xfId="937" applyNumberFormat="1" applyFont="1" applyFill="1" applyBorder="1" applyAlignment="1">
      <alignment horizontal="right" vertical="center"/>
    </xf>
    <xf numFmtId="4" fontId="22" fillId="0" borderId="1" xfId="937" applyNumberFormat="1" applyFont="1" applyBorder="1" applyAlignment="1">
      <alignment horizontal="right" vertical="center"/>
    </xf>
    <xf numFmtId="4" fontId="22" fillId="6" borderId="1" xfId="937" applyNumberFormat="1" applyFont="1" applyFill="1" applyBorder="1" applyAlignment="1">
      <alignment horizontal="right" vertical="center"/>
    </xf>
    <xf numFmtId="0" fontId="33" fillId="0" borderId="0" xfId="935" applyFont="1" applyFill="1" applyBorder="1" applyAlignment="1">
      <alignment horizontal="center" vertical="center"/>
    </xf>
    <xf numFmtId="0" fontId="0" fillId="0" borderId="0" xfId="0" applyAlignment="1"/>
    <xf numFmtId="0" fontId="24" fillId="0" borderId="1" xfId="935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7" fontId="35" fillId="0" borderId="1" xfId="935" applyNumberFormat="1" applyFont="1" applyFill="1" applyBorder="1" applyAlignment="1">
      <alignment horizontal="center" vertical="center" wrapText="1"/>
    </xf>
    <xf numFmtId="0" fontId="32" fillId="0" borderId="1" xfId="934" applyFont="1" applyBorder="1" applyAlignment="1">
      <alignment horizontal="center" vertical="center" wrapText="1"/>
    </xf>
    <xf numFmtId="0" fontId="22" fillId="0" borderId="1" xfId="936" applyFont="1" applyBorder="1" applyAlignment="1">
      <alignment horizontal="center" vertical="center" wrapText="1"/>
    </xf>
    <xf numFmtId="1" fontId="32" fillId="0" borderId="1" xfId="934" applyNumberFormat="1" applyFont="1" applyBorder="1" applyAlignment="1">
      <alignment horizontal="center" vertical="center"/>
    </xf>
    <xf numFmtId="0" fontId="33" fillId="0" borderId="0" xfId="84" applyFont="1" applyBorder="1" applyAlignment="1">
      <alignment horizontal="center" vertical="center" wrapText="1"/>
    </xf>
    <xf numFmtId="0" fontId="20" fillId="0" borderId="1" xfId="84" applyFont="1" applyBorder="1" applyAlignment="1">
      <alignment horizontal="center" vertical="center" wrapText="1"/>
    </xf>
    <xf numFmtId="0" fontId="20" fillId="0" borderId="4" xfId="84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0" fillId="0" borderId="3" xfId="84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3" fillId="0" borderId="4" xfId="0" applyFont="1" applyBorder="1" applyAlignment="1">
      <alignment horizontal="justify" vertical="center"/>
    </xf>
    <xf numFmtId="0" fontId="68" fillId="0" borderId="7" xfId="0" applyFont="1" applyBorder="1"/>
    <xf numFmtId="0" fontId="68" fillId="0" borderId="6" xfId="0" applyFont="1" applyBorder="1"/>
    <xf numFmtId="0" fontId="33" fillId="0" borderId="7" xfId="0" applyFont="1" applyBorder="1" applyAlignment="1">
      <alignment horizontal="justify" vertical="center"/>
    </xf>
    <xf numFmtId="0" fontId="33" fillId="0" borderId="6" xfId="0" applyFont="1" applyBorder="1" applyAlignment="1">
      <alignment horizontal="justify" vertical="center"/>
    </xf>
    <xf numFmtId="0" fontId="69" fillId="0" borderId="7" xfId="0" applyFont="1" applyBorder="1"/>
    <xf numFmtId="0" fontId="69" fillId="0" borderId="6" xfId="0" applyFont="1" applyBorder="1"/>
    <xf numFmtId="0" fontId="36" fillId="0" borderId="0" xfId="5" applyFont="1" applyBorder="1" applyAlignment="1">
      <alignment horizontal="center" wrapText="1"/>
    </xf>
    <xf numFmtId="0" fontId="35" fillId="0" borderId="0" xfId="5" applyFont="1" applyAlignment="1">
      <alignment wrapText="1"/>
    </xf>
    <xf numFmtId="0" fontId="33" fillId="0" borderId="3" xfId="0" applyFont="1" applyBorder="1" applyAlignment="1">
      <alignment horizontal="center" vertical="top" wrapText="1"/>
    </xf>
    <xf numFmtId="0" fontId="68" fillId="0" borderId="5" xfId="0" applyFont="1" applyBorder="1" applyAlignment="1">
      <alignment horizontal="center" wrapText="1"/>
    </xf>
    <xf numFmtId="0" fontId="68" fillId="0" borderId="2" xfId="0" applyFont="1" applyBorder="1" applyAlignment="1">
      <alignment horizontal="center" wrapText="1"/>
    </xf>
    <xf numFmtId="0" fontId="33" fillId="0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2" fillId="0" borderId="0" xfId="0" applyFont="1" applyAlignment="1">
      <alignment horizontal="center" vertical="top" wrapText="1"/>
    </xf>
    <xf numFmtId="0" fontId="76" fillId="0" borderId="0" xfId="0" applyFont="1" applyAlignment="1">
      <alignment wrapText="1"/>
    </xf>
    <xf numFmtId="0" fontId="67" fillId="0" borderId="0" xfId="0" applyFont="1" applyAlignment="1">
      <alignment horizontal="center" vertical="top" wrapText="1"/>
    </xf>
    <xf numFmtId="0" fontId="32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77" fillId="0" borderId="5" xfId="0" applyFont="1" applyBorder="1" applyAlignment="1">
      <alignment horizontal="center" vertical="center" wrapText="1"/>
    </xf>
    <xf numFmtId="0" fontId="77" fillId="0" borderId="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18" fillId="0" borderId="4" xfId="1000" applyFont="1" applyBorder="1" applyAlignment="1">
      <alignment horizontal="center" vertical="center" wrapText="1"/>
    </xf>
    <xf numFmtId="0" fontId="18" fillId="0" borderId="6" xfId="1000" applyFont="1" applyBorder="1" applyAlignment="1">
      <alignment horizontal="center" vertical="center" wrapText="1"/>
    </xf>
    <xf numFmtId="0" fontId="18" fillId="0" borderId="4" xfId="1000" applyFont="1" applyFill="1" applyBorder="1" applyAlignment="1">
      <alignment horizontal="center" vertical="center" wrapText="1"/>
    </xf>
    <xf numFmtId="0" fontId="18" fillId="0" borderId="7" xfId="1000" applyFont="1" applyFill="1" applyBorder="1" applyAlignment="1">
      <alignment horizontal="center" vertical="center" wrapText="1"/>
    </xf>
    <xf numFmtId="0" fontId="18" fillId="0" borderId="6" xfId="1000" applyFont="1" applyFill="1" applyBorder="1" applyAlignment="1">
      <alignment horizontal="center" vertical="center" wrapText="1"/>
    </xf>
    <xf numFmtId="0" fontId="20" fillId="0" borderId="0" xfId="1000" applyFont="1" applyAlignment="1">
      <alignment horizontal="center" wrapText="1"/>
    </xf>
    <xf numFmtId="0" fontId="20" fillId="0" borderId="12" xfId="1000" applyFont="1" applyBorder="1" applyAlignment="1">
      <alignment vertical="center" wrapText="1"/>
    </xf>
    <xf numFmtId="0" fontId="18" fillId="0" borderId="3" xfId="1000" applyFont="1" applyBorder="1" applyAlignment="1">
      <alignment horizontal="center" vertical="center" wrapText="1"/>
    </xf>
    <xf numFmtId="0" fontId="18" fillId="0" borderId="2" xfId="1000" applyFont="1" applyBorder="1" applyAlignment="1">
      <alignment horizontal="center" vertical="center" wrapText="1"/>
    </xf>
  </cellXfs>
  <cellStyles count="1002">
    <cellStyle name="br" xfId="157"/>
    <cellStyle name="br 2" xfId="158"/>
    <cellStyle name="col" xfId="159"/>
    <cellStyle name="col 2" xfId="160"/>
    <cellStyle name="Excel Built-in Normal" xfId="10"/>
    <cellStyle name="S0" xfId="161"/>
    <cellStyle name="S1" xfId="162"/>
    <cellStyle name="S10" xfId="163"/>
    <cellStyle name="S11" xfId="164"/>
    <cellStyle name="S12" xfId="165"/>
    <cellStyle name="S13" xfId="166"/>
    <cellStyle name="S14" xfId="167"/>
    <cellStyle name="S15" xfId="168"/>
    <cellStyle name="S16" xfId="169"/>
    <cellStyle name="S17" xfId="170"/>
    <cellStyle name="S18" xfId="171"/>
    <cellStyle name="S19" xfId="172"/>
    <cellStyle name="S2" xfId="173"/>
    <cellStyle name="S20" xfId="174"/>
    <cellStyle name="S21" xfId="175"/>
    <cellStyle name="S22" xfId="176"/>
    <cellStyle name="S23" xfId="177"/>
    <cellStyle name="S24" xfId="178"/>
    <cellStyle name="S25" xfId="179"/>
    <cellStyle name="S26" xfId="180"/>
    <cellStyle name="S3" xfId="181"/>
    <cellStyle name="S4" xfId="182"/>
    <cellStyle name="S5" xfId="183"/>
    <cellStyle name="S6" xfId="184"/>
    <cellStyle name="S7" xfId="185"/>
    <cellStyle name="S8" xfId="186"/>
    <cellStyle name="S9" xfId="187"/>
    <cellStyle name="style0" xfId="188"/>
    <cellStyle name="style0 2" xfId="189"/>
    <cellStyle name="td" xfId="190"/>
    <cellStyle name="td 2" xfId="191"/>
    <cellStyle name="tr" xfId="192"/>
    <cellStyle name="tr 2" xfId="193"/>
    <cellStyle name="xl100" xfId="194"/>
    <cellStyle name="xl100 2" xfId="195"/>
    <cellStyle name="xl101" xfId="196"/>
    <cellStyle name="xl101 2" xfId="197"/>
    <cellStyle name="xl102" xfId="198"/>
    <cellStyle name="xl102 2" xfId="199"/>
    <cellStyle name="xl103" xfId="200"/>
    <cellStyle name="xl103 2" xfId="201"/>
    <cellStyle name="xl104" xfId="202"/>
    <cellStyle name="xl104 2" xfId="203"/>
    <cellStyle name="xl105" xfId="204"/>
    <cellStyle name="xl105 2" xfId="205"/>
    <cellStyle name="xl106" xfId="206"/>
    <cellStyle name="xl106 2" xfId="207"/>
    <cellStyle name="xl107" xfId="208"/>
    <cellStyle name="xl107 2" xfId="209"/>
    <cellStyle name="xl108" xfId="210"/>
    <cellStyle name="xl108 2" xfId="211"/>
    <cellStyle name="xl109" xfId="212"/>
    <cellStyle name="xl109 2" xfId="213"/>
    <cellStyle name="xl110" xfId="214"/>
    <cellStyle name="xl110 2" xfId="215"/>
    <cellStyle name="xl111" xfId="216"/>
    <cellStyle name="xl111 2" xfId="217"/>
    <cellStyle name="xl112" xfId="218"/>
    <cellStyle name="xl112 2" xfId="219"/>
    <cellStyle name="xl113" xfId="220"/>
    <cellStyle name="xl113 2" xfId="221"/>
    <cellStyle name="xl114" xfId="222"/>
    <cellStyle name="xl114 2" xfId="223"/>
    <cellStyle name="xl115" xfId="224"/>
    <cellStyle name="xl115 2" xfId="225"/>
    <cellStyle name="xl116" xfId="226"/>
    <cellStyle name="xl116 2" xfId="227"/>
    <cellStyle name="xl117" xfId="228"/>
    <cellStyle name="xl117 2" xfId="229"/>
    <cellStyle name="xl118" xfId="230"/>
    <cellStyle name="xl118 2" xfId="231"/>
    <cellStyle name="xl119" xfId="232"/>
    <cellStyle name="xl119 2" xfId="233"/>
    <cellStyle name="xl120" xfId="234"/>
    <cellStyle name="xl120 2" xfId="235"/>
    <cellStyle name="xl121" xfId="236"/>
    <cellStyle name="xl121 2" xfId="237"/>
    <cellStyle name="xl122" xfId="238"/>
    <cellStyle name="xl122 2" xfId="239"/>
    <cellStyle name="xl123" xfId="240"/>
    <cellStyle name="xl123 2" xfId="241"/>
    <cellStyle name="xl124" xfId="242"/>
    <cellStyle name="xl124 2" xfId="243"/>
    <cellStyle name="xl125" xfId="244"/>
    <cellStyle name="xl125 2" xfId="245"/>
    <cellStyle name="xl126" xfId="246"/>
    <cellStyle name="xl126 2" xfId="247"/>
    <cellStyle name="xl127" xfId="248"/>
    <cellStyle name="xl127 2" xfId="249"/>
    <cellStyle name="xl128" xfId="250"/>
    <cellStyle name="xl128 2" xfId="251"/>
    <cellStyle name="xl129" xfId="252"/>
    <cellStyle name="xl129 2" xfId="253"/>
    <cellStyle name="xl130" xfId="254"/>
    <cellStyle name="xl130 2" xfId="255"/>
    <cellStyle name="xl131" xfId="256"/>
    <cellStyle name="xl131 2" xfId="257"/>
    <cellStyle name="xl132" xfId="258"/>
    <cellStyle name="xl132 2" xfId="259"/>
    <cellStyle name="xl133" xfId="260"/>
    <cellStyle name="xl133 2" xfId="261"/>
    <cellStyle name="xl134" xfId="262"/>
    <cellStyle name="xl134 2" xfId="263"/>
    <cellStyle name="xl135" xfId="264"/>
    <cellStyle name="xl135 2" xfId="265"/>
    <cellStyle name="xl136" xfId="266"/>
    <cellStyle name="xl136 2" xfId="267"/>
    <cellStyle name="xl137" xfId="268"/>
    <cellStyle name="xl137 2" xfId="269"/>
    <cellStyle name="xl138" xfId="270"/>
    <cellStyle name="xl138 2" xfId="271"/>
    <cellStyle name="xl139" xfId="272"/>
    <cellStyle name="xl139 2" xfId="273"/>
    <cellStyle name="xl140" xfId="274"/>
    <cellStyle name="xl140 2" xfId="275"/>
    <cellStyle name="xl141" xfId="276"/>
    <cellStyle name="xl141 2" xfId="277"/>
    <cellStyle name="xl142" xfId="278"/>
    <cellStyle name="xl142 2" xfId="279"/>
    <cellStyle name="xl143" xfId="280"/>
    <cellStyle name="xl143 2" xfId="281"/>
    <cellStyle name="xl144" xfId="282"/>
    <cellStyle name="xl144 2" xfId="283"/>
    <cellStyle name="xl145" xfId="284"/>
    <cellStyle name="xl145 2" xfId="285"/>
    <cellStyle name="xl146" xfId="286"/>
    <cellStyle name="xl146 2" xfId="287"/>
    <cellStyle name="xl147" xfId="288"/>
    <cellStyle name="xl147 2" xfId="289"/>
    <cellStyle name="xl148" xfId="290"/>
    <cellStyle name="xl148 2" xfId="291"/>
    <cellStyle name="xl149" xfId="292"/>
    <cellStyle name="xl149 2" xfId="293"/>
    <cellStyle name="xl150" xfId="294"/>
    <cellStyle name="xl150 2" xfId="295"/>
    <cellStyle name="xl151" xfId="296"/>
    <cellStyle name="xl151 2" xfId="297"/>
    <cellStyle name="xl152" xfId="298"/>
    <cellStyle name="xl152 2" xfId="299"/>
    <cellStyle name="xl153" xfId="300"/>
    <cellStyle name="xl153 2" xfId="301"/>
    <cellStyle name="xl154" xfId="302"/>
    <cellStyle name="xl154 2" xfId="303"/>
    <cellStyle name="xl155" xfId="304"/>
    <cellStyle name="xl155 2" xfId="305"/>
    <cellStyle name="xl156" xfId="306"/>
    <cellStyle name="xl156 2" xfId="307"/>
    <cellStyle name="xl157" xfId="308"/>
    <cellStyle name="xl157 2" xfId="309"/>
    <cellStyle name="xl158" xfId="310"/>
    <cellStyle name="xl158 2" xfId="311"/>
    <cellStyle name="xl159" xfId="312"/>
    <cellStyle name="xl159 2" xfId="313"/>
    <cellStyle name="xl160" xfId="314"/>
    <cellStyle name="xl160 2" xfId="315"/>
    <cellStyle name="xl161" xfId="316"/>
    <cellStyle name="xl161 2" xfId="317"/>
    <cellStyle name="xl162" xfId="318"/>
    <cellStyle name="xl162 2" xfId="319"/>
    <cellStyle name="xl163" xfId="320"/>
    <cellStyle name="xl163 2" xfId="321"/>
    <cellStyle name="xl164" xfId="322"/>
    <cellStyle name="xl164 2" xfId="323"/>
    <cellStyle name="xl165" xfId="324"/>
    <cellStyle name="xl165 2" xfId="325"/>
    <cellStyle name="xl166" xfId="326"/>
    <cellStyle name="xl166 2" xfId="327"/>
    <cellStyle name="xl167" xfId="328"/>
    <cellStyle name="xl167 2" xfId="329"/>
    <cellStyle name="xl168" xfId="330"/>
    <cellStyle name="xl168 2" xfId="331"/>
    <cellStyle name="xl169" xfId="332"/>
    <cellStyle name="xl169 2" xfId="333"/>
    <cellStyle name="xl170" xfId="334"/>
    <cellStyle name="xl170 2" xfId="335"/>
    <cellStyle name="xl171" xfId="336"/>
    <cellStyle name="xl171 2" xfId="337"/>
    <cellStyle name="xl172" xfId="338"/>
    <cellStyle name="xl172 2" xfId="339"/>
    <cellStyle name="xl173" xfId="340"/>
    <cellStyle name="xl173 2" xfId="341"/>
    <cellStyle name="xl174" xfId="342"/>
    <cellStyle name="xl174 2" xfId="343"/>
    <cellStyle name="xl175" xfId="344"/>
    <cellStyle name="xl175 2" xfId="345"/>
    <cellStyle name="xl176" xfId="346"/>
    <cellStyle name="xl177" xfId="347"/>
    <cellStyle name="xl178" xfId="348"/>
    <cellStyle name="xl179" xfId="349"/>
    <cellStyle name="xl180" xfId="350"/>
    <cellStyle name="xl181" xfId="351"/>
    <cellStyle name="xl182" xfId="352"/>
    <cellStyle name="xl183" xfId="353"/>
    <cellStyle name="xl184" xfId="354"/>
    <cellStyle name="xl185" xfId="355"/>
    <cellStyle name="xl186" xfId="356"/>
    <cellStyle name="xl187" xfId="357"/>
    <cellStyle name="xl188" xfId="358"/>
    <cellStyle name="xl189" xfId="359"/>
    <cellStyle name="xl190" xfId="360"/>
    <cellStyle name="xl191" xfId="361"/>
    <cellStyle name="xl192" xfId="362"/>
    <cellStyle name="xl193" xfId="363"/>
    <cellStyle name="xl194" xfId="364"/>
    <cellStyle name="xl195" xfId="365"/>
    <cellStyle name="xl196" xfId="366"/>
    <cellStyle name="xl197" xfId="367"/>
    <cellStyle name="xl198" xfId="368"/>
    <cellStyle name="xl199" xfId="369"/>
    <cellStyle name="xl200" xfId="370"/>
    <cellStyle name="xl201" xfId="371"/>
    <cellStyle name="xl202" xfId="372"/>
    <cellStyle name="xl203" xfId="373"/>
    <cellStyle name="xl204" xfId="374"/>
    <cellStyle name="xl21" xfId="375"/>
    <cellStyle name="xl21 2" xfId="376"/>
    <cellStyle name="xl22" xfId="377"/>
    <cellStyle name="xl22 2" xfId="378"/>
    <cellStyle name="xl23" xfId="379"/>
    <cellStyle name="xl23 2" xfId="380"/>
    <cellStyle name="xl24" xfId="381"/>
    <cellStyle name="xl24 2" xfId="382"/>
    <cellStyle name="xl25" xfId="383"/>
    <cellStyle name="xl25 2" xfId="384"/>
    <cellStyle name="xl26" xfId="385"/>
    <cellStyle name="xl26 2" xfId="386"/>
    <cellStyle name="xl27" xfId="387"/>
    <cellStyle name="xl27 2" xfId="388"/>
    <cellStyle name="xl28" xfId="389"/>
    <cellStyle name="xl28 2" xfId="390"/>
    <cellStyle name="xl28 2 2" xfId="391"/>
    <cellStyle name="xl29" xfId="392"/>
    <cellStyle name="xl29 2" xfId="393"/>
    <cellStyle name="xl30" xfId="394"/>
    <cellStyle name="xl30 2" xfId="395"/>
    <cellStyle name="xl31" xfId="396"/>
    <cellStyle name="xl31 2" xfId="397"/>
    <cellStyle name="xl32" xfId="398"/>
    <cellStyle name="xl32 2" xfId="399"/>
    <cellStyle name="xl33" xfId="400"/>
    <cellStyle name="xl33 2" xfId="401"/>
    <cellStyle name="xl34" xfId="402"/>
    <cellStyle name="xl34 2" xfId="403"/>
    <cellStyle name="xl35" xfId="404"/>
    <cellStyle name="xl35 2" xfId="405"/>
    <cellStyle name="xl36" xfId="406"/>
    <cellStyle name="xl36 2" xfId="407"/>
    <cellStyle name="xl37" xfId="408"/>
    <cellStyle name="xl37 2" xfId="409"/>
    <cellStyle name="xl38" xfId="410"/>
    <cellStyle name="xl38 2" xfId="411"/>
    <cellStyle name="xl39" xfId="412"/>
    <cellStyle name="xl39 2" xfId="413"/>
    <cellStyle name="xl40" xfId="414"/>
    <cellStyle name="xl40 2" xfId="415"/>
    <cellStyle name="xl41" xfId="416"/>
    <cellStyle name="xl41 2" xfId="417"/>
    <cellStyle name="xl42" xfId="418"/>
    <cellStyle name="xl42 2" xfId="419"/>
    <cellStyle name="xl43" xfId="420"/>
    <cellStyle name="xl43 2" xfId="421"/>
    <cellStyle name="xl44" xfId="422"/>
    <cellStyle name="xl44 2" xfId="423"/>
    <cellStyle name="xl45" xfId="424"/>
    <cellStyle name="xl45 2" xfId="425"/>
    <cellStyle name="xl46" xfId="426"/>
    <cellStyle name="xl46 2" xfId="427"/>
    <cellStyle name="xl47" xfId="428"/>
    <cellStyle name="xl47 2" xfId="429"/>
    <cellStyle name="xl48" xfId="430"/>
    <cellStyle name="xl48 2" xfId="431"/>
    <cellStyle name="xl49" xfId="432"/>
    <cellStyle name="xl49 2" xfId="433"/>
    <cellStyle name="xl50" xfId="434"/>
    <cellStyle name="xl50 2" xfId="435"/>
    <cellStyle name="xl51" xfId="436"/>
    <cellStyle name="xl51 2" xfId="437"/>
    <cellStyle name="xl52" xfId="438"/>
    <cellStyle name="xl52 2" xfId="439"/>
    <cellStyle name="xl53" xfId="440"/>
    <cellStyle name="xl53 2" xfId="441"/>
    <cellStyle name="xl54" xfId="442"/>
    <cellStyle name="xl54 2" xfId="443"/>
    <cellStyle name="xl55" xfId="444"/>
    <cellStyle name="xl55 2" xfId="445"/>
    <cellStyle name="xl56" xfId="446"/>
    <cellStyle name="xl56 2" xfId="447"/>
    <cellStyle name="xl57" xfId="448"/>
    <cellStyle name="xl57 2" xfId="449"/>
    <cellStyle name="xl58" xfId="450"/>
    <cellStyle name="xl58 2" xfId="451"/>
    <cellStyle name="xl59" xfId="452"/>
    <cellStyle name="xl59 2" xfId="453"/>
    <cellStyle name="xl60" xfId="454"/>
    <cellStyle name="xl60 2" xfId="455"/>
    <cellStyle name="xl61" xfId="456"/>
    <cellStyle name="xl61 2" xfId="457"/>
    <cellStyle name="xl62" xfId="458"/>
    <cellStyle name="xl62 2" xfId="459"/>
    <cellStyle name="xl63" xfId="460"/>
    <cellStyle name="xl63 2" xfId="461"/>
    <cellStyle name="xl64" xfId="462"/>
    <cellStyle name="xl64 2" xfId="463"/>
    <cellStyle name="xl65" xfId="464"/>
    <cellStyle name="xl65 2" xfId="465"/>
    <cellStyle name="xl66" xfId="466"/>
    <cellStyle name="xl66 2" xfId="467"/>
    <cellStyle name="xl67" xfId="468"/>
    <cellStyle name="xl67 2" xfId="469"/>
    <cellStyle name="xl68" xfId="470"/>
    <cellStyle name="xl68 2" xfId="471"/>
    <cellStyle name="xl69" xfId="472"/>
    <cellStyle name="xl69 2" xfId="473"/>
    <cellStyle name="xl70" xfId="474"/>
    <cellStyle name="xl70 2" xfId="475"/>
    <cellStyle name="xl71" xfId="476"/>
    <cellStyle name="xl71 2" xfId="477"/>
    <cellStyle name="xl72" xfId="478"/>
    <cellStyle name="xl72 2" xfId="479"/>
    <cellStyle name="xl73" xfId="480"/>
    <cellStyle name="xl73 2" xfId="481"/>
    <cellStyle name="xl74" xfId="482"/>
    <cellStyle name="xl74 2" xfId="483"/>
    <cellStyle name="xl75" xfId="484"/>
    <cellStyle name="xl75 2" xfId="485"/>
    <cellStyle name="xl76" xfId="486"/>
    <cellStyle name="xl76 2" xfId="487"/>
    <cellStyle name="xl77" xfId="488"/>
    <cellStyle name="xl77 2" xfId="489"/>
    <cellStyle name="xl78" xfId="490"/>
    <cellStyle name="xl78 2" xfId="491"/>
    <cellStyle name="xl79" xfId="492"/>
    <cellStyle name="xl79 2" xfId="493"/>
    <cellStyle name="xl80" xfId="494"/>
    <cellStyle name="xl80 2" xfId="495"/>
    <cellStyle name="xl81" xfId="496"/>
    <cellStyle name="xl81 2" xfId="497"/>
    <cellStyle name="xl82" xfId="498"/>
    <cellStyle name="xl82 2" xfId="499"/>
    <cellStyle name="xl83" xfId="500"/>
    <cellStyle name="xl83 2" xfId="501"/>
    <cellStyle name="xl84" xfId="502"/>
    <cellStyle name="xl84 2" xfId="503"/>
    <cellStyle name="xl85" xfId="504"/>
    <cellStyle name="xl85 2" xfId="505"/>
    <cellStyle name="xl86" xfId="506"/>
    <cellStyle name="xl86 2" xfId="507"/>
    <cellStyle name="xl87" xfId="508"/>
    <cellStyle name="xl87 2" xfId="509"/>
    <cellStyle name="xl88" xfId="510"/>
    <cellStyle name="xl88 2" xfId="511"/>
    <cellStyle name="xl89" xfId="512"/>
    <cellStyle name="xl89 2" xfId="513"/>
    <cellStyle name="xl90" xfId="514"/>
    <cellStyle name="xl90 2" xfId="515"/>
    <cellStyle name="xl91" xfId="516"/>
    <cellStyle name="xl91 2" xfId="517"/>
    <cellStyle name="xl92" xfId="518"/>
    <cellStyle name="xl92 2" xfId="519"/>
    <cellStyle name="xl93" xfId="520"/>
    <cellStyle name="xl93 2" xfId="521"/>
    <cellStyle name="xl94" xfId="522"/>
    <cellStyle name="xl94 2" xfId="523"/>
    <cellStyle name="xl95" xfId="524"/>
    <cellStyle name="xl95 2" xfId="525"/>
    <cellStyle name="xl96" xfId="526"/>
    <cellStyle name="xl96 2" xfId="527"/>
    <cellStyle name="xl97" xfId="528"/>
    <cellStyle name="xl97 2" xfId="529"/>
    <cellStyle name="xl98" xfId="530"/>
    <cellStyle name="xl98 2" xfId="531"/>
    <cellStyle name="xl99" xfId="532"/>
    <cellStyle name="xl99 2" xfId="533"/>
    <cellStyle name="Гиперссылка 2" xfId="11"/>
    <cellStyle name="Денежный 2" xfId="534"/>
    <cellStyle name="Денежный 2 2" xfId="535"/>
    <cellStyle name="Денежный 2 2 2" xfId="536"/>
    <cellStyle name="Денежный 2 2 3" xfId="537"/>
    <cellStyle name="Денежный 2 2 4" xfId="538"/>
    <cellStyle name="Денежный 2 3" xfId="539"/>
    <cellStyle name="Денежный 2 4" xfId="540"/>
    <cellStyle name="Денежный 2 5" xfId="541"/>
    <cellStyle name="Денежный 3" xfId="542"/>
    <cellStyle name="Денежный 3 2" xfId="543"/>
    <cellStyle name="Денежный 3 2 2" xfId="544"/>
    <cellStyle name="Денежный 3 2 3" xfId="545"/>
    <cellStyle name="Денежный 3 2 4" xfId="546"/>
    <cellStyle name="Денежный 3 3" xfId="547"/>
    <cellStyle name="Денежный 3 4" xfId="548"/>
    <cellStyle name="Денежный 3 5" xfId="549"/>
    <cellStyle name="Обычный" xfId="0" builtinId="0"/>
    <cellStyle name="Обычный 10" xfId="3"/>
    <cellStyle name="Обычный 11" xfId="12"/>
    <cellStyle name="Обычный 12" xfId="13"/>
    <cellStyle name="Обычный 12 2" xfId="550"/>
    <cellStyle name="Обычный 12 2 2" xfId="551"/>
    <cellStyle name="Обычный 12 2 2 2" xfId="552"/>
    <cellStyle name="Обычный 12 2 2 2 2" xfId="553"/>
    <cellStyle name="Обычный 12 2 2 2 3" xfId="554"/>
    <cellStyle name="Обычный 12 2 2 2 4" xfId="555"/>
    <cellStyle name="Обычный 12 2 2 3" xfId="556"/>
    <cellStyle name="Обычный 12 2 2 4" xfId="557"/>
    <cellStyle name="Обычный 12 2 2 5" xfId="558"/>
    <cellStyle name="Обычный 12 2 3" xfId="559"/>
    <cellStyle name="Обычный 12 2 4" xfId="560"/>
    <cellStyle name="Обычный 12 2 5" xfId="561"/>
    <cellStyle name="Обычный 13" xfId="14"/>
    <cellStyle name="Обычный 14" xfId="15"/>
    <cellStyle name="Обычный 15" xfId="16"/>
    <cellStyle name="Обычный 16" xfId="1"/>
    <cellStyle name="Обычный 17" xfId="17"/>
    <cellStyle name="Обычный 18" xfId="18"/>
    <cellStyle name="Обычный 18 10" xfId="562"/>
    <cellStyle name="Обычный 18 11" xfId="563"/>
    <cellStyle name="Обычный 18 2" xfId="2"/>
    <cellStyle name="Обычный 18 2 10" xfId="564"/>
    <cellStyle name="Обычный 18 2 11" xfId="565"/>
    <cellStyle name="Обычный 18 2 2" xfId="19"/>
    <cellStyle name="Обычный 18 2 2 2" xfId="6"/>
    <cellStyle name="Обычный 18 2 2 2 2" xfId="140"/>
    <cellStyle name="Обычный 18 2 2 2 2 2" xfId="566"/>
    <cellStyle name="Обычный 18 2 2 2 2 2 2" xfId="567"/>
    <cellStyle name="Обычный 18 2 2 2 2 2 3" xfId="568"/>
    <cellStyle name="Обычный 18 2 2 2 2 2 4" xfId="569"/>
    <cellStyle name="Обычный 18 2 2 2 2 3" xfId="570"/>
    <cellStyle name="Обычный 18 2 2 2 2 4" xfId="571"/>
    <cellStyle name="Обычный 18 2 2 2 2 5" xfId="572"/>
    <cellStyle name="Обычный 18 2 2 2 3" xfId="573"/>
    <cellStyle name="Обычный 18 2 2 2 3 2" xfId="574"/>
    <cellStyle name="Обычный 18 2 2 2 3 3" xfId="575"/>
    <cellStyle name="Обычный 18 2 2 2 3 4" xfId="576"/>
    <cellStyle name="Обычный 18 2 2 2 4" xfId="577"/>
    <cellStyle name="Обычный 18 2 2 2 5" xfId="578"/>
    <cellStyle name="Обычный 18 2 2 2 6" xfId="579"/>
    <cellStyle name="Обычный 18 2 2 3" xfId="580"/>
    <cellStyle name="Обычный 18 2 2 3 2" xfId="581"/>
    <cellStyle name="Обычный 18 2 2 3 2 2" xfId="582"/>
    <cellStyle name="Обычный 18 2 2 3 2 3" xfId="583"/>
    <cellStyle name="Обычный 18 2 2 3 2 4" xfId="584"/>
    <cellStyle name="Обычный 18 2 2 3 3" xfId="585"/>
    <cellStyle name="Обычный 18 2 2 3 4" xfId="586"/>
    <cellStyle name="Обычный 18 2 2 3 5" xfId="587"/>
    <cellStyle name="Обычный 18 2 2 4" xfId="588"/>
    <cellStyle name="Обычный 18 2 2 4 2" xfId="589"/>
    <cellStyle name="Обычный 18 2 2 4 3" xfId="590"/>
    <cellStyle name="Обычный 18 2 2 4 4" xfId="591"/>
    <cellStyle name="Обычный 18 2 2 5" xfId="592"/>
    <cellStyle name="Обычный 18 2 2 6" xfId="593"/>
    <cellStyle name="Обычный 18 2 2 7" xfId="594"/>
    <cellStyle name="Обычный 18 2 3" xfId="141"/>
    <cellStyle name="Обычный 18 2 3 2" xfId="595"/>
    <cellStyle name="Обычный 18 2 3 2 2" xfId="596"/>
    <cellStyle name="Обычный 18 2 3 2 3" xfId="597"/>
    <cellStyle name="Обычный 18 2 3 2 4" xfId="598"/>
    <cellStyle name="Обычный 18 2 3 3" xfId="599"/>
    <cellStyle name="Обычный 18 2 3 4" xfId="600"/>
    <cellStyle name="Обычный 18 2 3 5" xfId="601"/>
    <cellStyle name="Обычный 18 2 4" xfId="144"/>
    <cellStyle name="Обычный 18 2 4 2" xfId="145"/>
    <cellStyle name="Обычный 18 2 4 2 2" xfId="602"/>
    <cellStyle name="Обычный 18 2 4 2 2 2" xfId="603"/>
    <cellStyle name="Обычный 18 2 4 2 2 3" xfId="604"/>
    <cellStyle name="Обычный 18 2 4 2 2 4" xfId="605"/>
    <cellStyle name="Обычный 18 2 4 2 3" xfId="606"/>
    <cellStyle name="Обычный 18 2 4 2 4" xfId="607"/>
    <cellStyle name="Обычный 18 2 4 2 5" xfId="608"/>
    <cellStyle name="Обычный 18 2 4 2 6" xfId="609"/>
    <cellStyle name="Обычный 18 2 4 3" xfId="610"/>
    <cellStyle name="Обычный 18 2 4 3 2" xfId="611"/>
    <cellStyle name="Обычный 18 2 4 3 3" xfId="612"/>
    <cellStyle name="Обычный 18 2 4 3 4" xfId="613"/>
    <cellStyle name="Обычный 18 2 4 4" xfId="614"/>
    <cellStyle name="Обычный 18 2 4 5" xfId="615"/>
    <cellStyle name="Обычный 18 2 4 6" xfId="616"/>
    <cellStyle name="Обычный 18 2 5" xfId="617"/>
    <cellStyle name="Обычный 18 2 5 2" xfId="618"/>
    <cellStyle name="Обычный 18 2 5 2 2" xfId="619"/>
    <cellStyle name="Обычный 18 2 5 2 3" xfId="620"/>
    <cellStyle name="Обычный 18 2 5 2 4" xfId="621"/>
    <cellStyle name="Обычный 18 2 5 3" xfId="622"/>
    <cellStyle name="Обычный 18 2 5 4" xfId="623"/>
    <cellStyle name="Обычный 18 2 5 5" xfId="624"/>
    <cellStyle name="Обычный 18 2 6" xfId="625"/>
    <cellStyle name="Обычный 18 2 6 2" xfId="626"/>
    <cellStyle name="Обычный 18 2 6 2 2" xfId="627"/>
    <cellStyle name="Обычный 18 2 6 2 3" xfId="628"/>
    <cellStyle name="Обычный 18 2 6 2 4" xfId="629"/>
    <cellStyle name="Обычный 18 2 6 3" xfId="630"/>
    <cellStyle name="Обычный 18 2 6 4" xfId="631"/>
    <cellStyle name="Обычный 18 2 6 5" xfId="632"/>
    <cellStyle name="Обычный 18 2 7" xfId="633"/>
    <cellStyle name="Обычный 18 2 7 2" xfId="634"/>
    <cellStyle name="Обычный 18 2 7 2 2" xfId="635"/>
    <cellStyle name="Обычный 18 2 7 2 3" xfId="636"/>
    <cellStyle name="Обычный 18 2 7 2 4" xfId="637"/>
    <cellStyle name="Обычный 18 2 7 3" xfId="638"/>
    <cellStyle name="Обычный 18 2 7 4" xfId="639"/>
    <cellStyle name="Обычный 18 2 7 5" xfId="640"/>
    <cellStyle name="Обычный 18 2 8" xfId="641"/>
    <cellStyle name="Обычный 18 2 8 2" xfId="642"/>
    <cellStyle name="Обычный 18 2 8 3" xfId="643"/>
    <cellStyle name="Обычный 18 2 8 4" xfId="644"/>
    <cellStyle name="Обычный 18 2 9" xfId="645"/>
    <cellStyle name="Обычный 18 3" xfId="20"/>
    <cellStyle name="Обычный 18 3 2" xfId="142"/>
    <cellStyle name="Обычный 18 3 2 2" xfId="146"/>
    <cellStyle name="Обычный 18 3 2 2 2" xfId="646"/>
    <cellStyle name="Обычный 18 3 2 2 2 2" xfId="647"/>
    <cellStyle name="Обычный 18 3 2 2 2 3" xfId="648"/>
    <cellStyle name="Обычный 18 3 2 2 2 4" xfId="649"/>
    <cellStyle name="Обычный 18 3 2 2 2 5" xfId="999"/>
    <cellStyle name="Обычный 18 3 2 2 3" xfId="650"/>
    <cellStyle name="Обычный 18 3 2 2 3 2" xfId="651"/>
    <cellStyle name="Обычный 18 3 2 2 3 3" xfId="652"/>
    <cellStyle name="Обычный 18 3 2 2 3 4" xfId="653"/>
    <cellStyle name="Обычный 18 3 2 2 4" xfId="654"/>
    <cellStyle name="Обычный 18 3 2 2 5" xfId="655"/>
    <cellStyle name="Обычный 18 3 2 2 6" xfId="656"/>
    <cellStyle name="Обычный 18 3 2 3" xfId="657"/>
    <cellStyle name="Обычный 18 3 2 3 2" xfId="658"/>
    <cellStyle name="Обычный 18 3 2 3 2 2" xfId="659"/>
    <cellStyle name="Обычный 18 3 2 3 2 3" xfId="660"/>
    <cellStyle name="Обычный 18 3 2 3 2 4" xfId="661"/>
    <cellStyle name="Обычный 18 3 2 3 3" xfId="662"/>
    <cellStyle name="Обычный 18 3 2 3 4" xfId="663"/>
    <cellStyle name="Обычный 18 3 2 3 5" xfId="664"/>
    <cellStyle name="Обычный 18 3 2 4" xfId="665"/>
    <cellStyle name="Обычный 18 3 2 5" xfId="666"/>
    <cellStyle name="Обычный 18 3 2 6" xfId="667"/>
    <cellStyle name="Обычный 18 3 3" xfId="143"/>
    <cellStyle name="Обычный 18 3 3 2" xfId="147"/>
    <cellStyle name="Обычный 18 3 3 2 2" xfId="668"/>
    <cellStyle name="Обычный 18 3 3 2 2 2" xfId="669"/>
    <cellStyle name="Обычный 18 3 3 2 2 3" xfId="670"/>
    <cellStyle name="Обычный 18 3 3 2 2 4" xfId="671"/>
    <cellStyle name="Обычный 18 3 3 2 3" xfId="672"/>
    <cellStyle name="Обычный 18 3 3 2 4" xfId="673"/>
    <cellStyle name="Обычный 18 3 3 2 5" xfId="674"/>
    <cellStyle name="Обычный 18 3 3 3" xfId="675"/>
    <cellStyle name="Обычный 18 3 3 3 2" xfId="676"/>
    <cellStyle name="Обычный 18 3 3 3 2 2" xfId="677"/>
    <cellStyle name="Обычный 18 3 3 3 2 3" xfId="678"/>
    <cellStyle name="Обычный 18 3 3 3 2 4" xfId="679"/>
    <cellStyle name="Обычный 18 3 3 3 3" xfId="680"/>
    <cellStyle name="Обычный 18 3 3 3 4" xfId="681"/>
    <cellStyle name="Обычный 18 3 3 3 5" xfId="682"/>
    <cellStyle name="Обычный 18 3 3 4" xfId="683"/>
    <cellStyle name="Обычный 18 3 3 5" xfId="684"/>
    <cellStyle name="Обычный 18 3 3 6" xfId="685"/>
    <cellStyle name="Обычный 18 3 4" xfId="686"/>
    <cellStyle name="Обычный 18 3 4 2" xfId="687"/>
    <cellStyle name="Обычный 18 3 4 3" xfId="688"/>
    <cellStyle name="Обычный 18 3 4 4" xfId="689"/>
    <cellStyle name="Обычный 18 3 5" xfId="690"/>
    <cellStyle name="Обычный 18 3 6" xfId="691"/>
    <cellStyle name="Обычный 18 3 7" xfId="692"/>
    <cellStyle name="Обычный 18 4" xfId="21"/>
    <cellStyle name="Обычный 18 4 2" xfId="693"/>
    <cellStyle name="Обычный 18 4 2 2" xfId="694"/>
    <cellStyle name="Обычный 18 4 2 2 2" xfId="695"/>
    <cellStyle name="Обычный 18 4 2 2 3" xfId="696"/>
    <cellStyle name="Обычный 18 4 2 2 4" xfId="697"/>
    <cellStyle name="Обычный 18 4 2 3" xfId="698"/>
    <cellStyle name="Обычный 18 4 2 4" xfId="699"/>
    <cellStyle name="Обычный 18 4 2 5" xfId="700"/>
    <cellStyle name="Обычный 18 4 3" xfId="701"/>
    <cellStyle name="Обычный 18 4 3 2" xfId="702"/>
    <cellStyle name="Обычный 18 4 3 3" xfId="703"/>
    <cellStyle name="Обычный 18 4 3 4" xfId="704"/>
    <cellStyle name="Обычный 18 4 4" xfId="705"/>
    <cellStyle name="Обычный 18 4 5" xfId="706"/>
    <cellStyle name="Обычный 18 4 6" xfId="707"/>
    <cellStyle name="Обычный 18 5" xfId="708"/>
    <cellStyle name="Обычный 18 5 2" xfId="709"/>
    <cellStyle name="Обычный 18 5 2 2" xfId="710"/>
    <cellStyle name="Обычный 18 5 2 3" xfId="711"/>
    <cellStyle name="Обычный 18 5 2 4" xfId="712"/>
    <cellStyle name="Обычный 18 5 3" xfId="713"/>
    <cellStyle name="Обычный 18 5 4" xfId="714"/>
    <cellStyle name="Обычный 18 5 5" xfId="715"/>
    <cellStyle name="Обычный 18 6" xfId="716"/>
    <cellStyle name="Обычный 18 6 2" xfId="717"/>
    <cellStyle name="Обычный 18 6 2 2" xfId="718"/>
    <cellStyle name="Обычный 18 6 2 3" xfId="719"/>
    <cellStyle name="Обычный 18 6 2 4" xfId="720"/>
    <cellStyle name="Обычный 18 6 3" xfId="721"/>
    <cellStyle name="Обычный 18 6 4" xfId="722"/>
    <cellStyle name="Обычный 18 6 5" xfId="723"/>
    <cellStyle name="Обычный 18 7" xfId="724"/>
    <cellStyle name="Обычный 18 7 2" xfId="725"/>
    <cellStyle name="Обычный 18 7 2 2" xfId="726"/>
    <cellStyle name="Обычный 18 7 2 3" xfId="727"/>
    <cellStyle name="Обычный 18 7 2 4" xfId="728"/>
    <cellStyle name="Обычный 18 7 3" xfId="729"/>
    <cellStyle name="Обычный 18 7 4" xfId="730"/>
    <cellStyle name="Обычный 18 7 5" xfId="731"/>
    <cellStyle name="Обычный 18 8" xfId="732"/>
    <cellStyle name="Обычный 18 8 2" xfId="733"/>
    <cellStyle name="Обычный 18 8 3" xfId="734"/>
    <cellStyle name="Обычный 18 8 4" xfId="735"/>
    <cellStyle name="Обычный 18 9" xfId="736"/>
    <cellStyle name="Обычный 19" xfId="22"/>
    <cellStyle name="Обычный 2" xfId="7"/>
    <cellStyle name="Обычный 2 10" xfId="23"/>
    <cellStyle name="Обычный 2 11" xfId="24"/>
    <cellStyle name="Обычный 2 12" xfId="25"/>
    <cellStyle name="Обычный 2 13" xfId="26"/>
    <cellStyle name="Обычный 2 14" xfId="27"/>
    <cellStyle name="Обычный 2 15" xfId="28"/>
    <cellStyle name="Обычный 2 16" xfId="29"/>
    <cellStyle name="Обычный 2 17" xfId="30"/>
    <cellStyle name="Обычный 2 18" xfId="31"/>
    <cellStyle name="Обычный 2 19" xfId="32"/>
    <cellStyle name="Обычный 2 2" xfId="33"/>
    <cellStyle name="Обычный 2 2 10" xfId="1000"/>
    <cellStyle name="Обычный 2 2 2" xfId="8"/>
    <cellStyle name="Обычный 2 2 2 2" xfId="998"/>
    <cellStyle name="Обычный 2 2 2 2 2" xfId="1001"/>
    <cellStyle name="Обычный 2 2 3" xfId="150"/>
    <cellStyle name="Обычный 2 2 3 2" xfId="737"/>
    <cellStyle name="Обычный 2 2 3 2 2" xfId="738"/>
    <cellStyle name="Обычный 2 2 3 2 3" xfId="739"/>
    <cellStyle name="Обычный 2 2 3 2 4" xfId="740"/>
    <cellStyle name="Обычный 2 2 4" xfId="741"/>
    <cellStyle name="Обычный 2 2 4 2" xfId="742"/>
    <cellStyle name="Обычный 2 2 4 2 2" xfId="743"/>
    <cellStyle name="Обычный 2 2 4 2 3" xfId="744"/>
    <cellStyle name="Обычный 2 2 4 2 4" xfId="745"/>
    <cellStyle name="Обычный 2 2 4 3" xfId="746"/>
    <cellStyle name="Обычный 2 2 4 4" xfId="747"/>
    <cellStyle name="Обычный 2 2 4 5" xfId="748"/>
    <cellStyle name="Обычный 2 2 5" xfId="749"/>
    <cellStyle name="Обычный 2 2 5 2" xfId="750"/>
    <cellStyle name="Обычный 2 2 5 3" xfId="751"/>
    <cellStyle name="Обычный 2 2 5 4" xfId="752"/>
    <cellStyle name="Обычный 2 2 6" xfId="753"/>
    <cellStyle name="Обычный 2 2 6 2" xfId="754"/>
    <cellStyle name="Обычный 2 2 6 3" xfId="755"/>
    <cellStyle name="Обычный 2 2 6 4" xfId="756"/>
    <cellStyle name="Обычный 2 2 7" xfId="757"/>
    <cellStyle name="Обычный 2 2 8" xfId="758"/>
    <cellStyle name="Обычный 2 2 9" xfId="759"/>
    <cellStyle name="Обычный 2 20" xfId="34"/>
    <cellStyle name="Обычный 2 21" xfId="35"/>
    <cellStyle name="Обычный 2 22" xfId="36"/>
    <cellStyle name="Обычный 2 23" xfId="37"/>
    <cellStyle name="Обычный 2 24" xfId="38"/>
    <cellStyle name="Обычный 2 25" xfId="39"/>
    <cellStyle name="Обычный 2 26" xfId="40"/>
    <cellStyle name="Обычный 2 27" xfId="41"/>
    <cellStyle name="Обычный 2 28" xfId="42"/>
    <cellStyle name="Обычный 2 29" xfId="43"/>
    <cellStyle name="Обычный 2 3" xfId="44"/>
    <cellStyle name="Обычный 2 3 2" xfId="155"/>
    <cellStyle name="Обычный 2 30" xfId="45"/>
    <cellStyle name="Обычный 2 31" xfId="46"/>
    <cellStyle name="Обычный 2 32" xfId="760"/>
    <cellStyle name="Обычный 2 4" xfId="47"/>
    <cellStyle name="Обычный 2 5" xfId="48"/>
    <cellStyle name="Обычный 2 6" xfId="49"/>
    <cellStyle name="Обычный 2 7" xfId="50"/>
    <cellStyle name="Обычный 2 8" xfId="51"/>
    <cellStyle name="Обычный 2 9" xfId="52"/>
    <cellStyle name="Обычный 20" xfId="53"/>
    <cellStyle name="Обычный 20 2" xfId="761"/>
    <cellStyle name="Обычный 21" xfId="54"/>
    <cellStyle name="Обычный 21 2" xfId="762"/>
    <cellStyle name="Обычный 21 2 2" xfId="763"/>
    <cellStyle name="Обычный 21 2 3" xfId="764"/>
    <cellStyle name="Обычный 21 2 4" xfId="765"/>
    <cellStyle name="Обычный 21 3" xfId="766"/>
    <cellStyle name="Обычный 21 4" xfId="767"/>
    <cellStyle name="Обычный 21 5" xfId="768"/>
    <cellStyle name="Обычный 22" xfId="55"/>
    <cellStyle name="Обычный 23" xfId="56"/>
    <cellStyle name="Обычный 24" xfId="57"/>
    <cellStyle name="Обычный 24 2" xfId="769"/>
    <cellStyle name="Обычный 24 2 2" xfId="770"/>
    <cellStyle name="Обычный 24 2 3" xfId="771"/>
    <cellStyle name="Обычный 24 2 4" xfId="772"/>
    <cellStyle name="Обычный 24 3" xfId="773"/>
    <cellStyle name="Обычный 24 4" xfId="774"/>
    <cellStyle name="Обычный 24 5" xfId="775"/>
    <cellStyle name="Обычный 25" xfId="148"/>
    <cellStyle name="Обычный 25 2" xfId="776"/>
    <cellStyle name="Обычный 25 3" xfId="777"/>
    <cellStyle name="Обычный 25 4" xfId="778"/>
    <cellStyle name="Обычный 26" xfId="151"/>
    <cellStyle name="Обычный 26 2" xfId="779"/>
    <cellStyle name="Обычный 26 2 2" xfId="780"/>
    <cellStyle name="Обычный 26 2 2 2" xfId="781"/>
    <cellStyle name="Обычный 26 2 2 2 2" xfId="782"/>
    <cellStyle name="Обычный 26 2 2 2 3" xfId="783"/>
    <cellStyle name="Обычный 26 2 2 2 4" xfId="784"/>
    <cellStyle name="Обычный 26 2 2 3" xfId="785"/>
    <cellStyle name="Обычный 26 2 2 4" xfId="786"/>
    <cellStyle name="Обычный 26 2 2 5" xfId="787"/>
    <cellStyle name="Обычный 26 2 3" xfId="788"/>
    <cellStyle name="Обычный 26 2 3 2" xfId="789"/>
    <cellStyle name="Обычный 26 2 3 3" xfId="790"/>
    <cellStyle name="Обычный 26 2 3 4" xfId="791"/>
    <cellStyle name="Обычный 26 2 4" xfId="792"/>
    <cellStyle name="Обычный 26 2 5" xfId="793"/>
    <cellStyle name="Обычный 26 2 6" xfId="794"/>
    <cellStyle name="Обычный 26 3" xfId="795"/>
    <cellStyle name="Обычный 26 3 2" xfId="796"/>
    <cellStyle name="Обычный 26 3 3" xfId="797"/>
    <cellStyle name="Обычный 26 3 4" xfId="798"/>
    <cellStyle name="Обычный 26 4" xfId="799"/>
    <cellStyle name="Обычный 26 5" xfId="800"/>
    <cellStyle name="Обычный 26 6" xfId="801"/>
    <cellStyle name="Обычный 27" xfId="153"/>
    <cellStyle name="Обычный 27 2" xfId="802"/>
    <cellStyle name="Обычный 27 3" xfId="803"/>
    <cellStyle name="Обычный 27 4" xfId="804"/>
    <cellStyle name="Обычный 28" xfId="805"/>
    <cellStyle name="Обычный 28 2" xfId="806"/>
    <cellStyle name="Обычный 28 2 2" xfId="807"/>
    <cellStyle name="Обычный 28 2 2 2" xfId="808"/>
    <cellStyle name="Обычный 28 2 2 2 2" xfId="809"/>
    <cellStyle name="Обычный 28 2 2 2 2 2" xfId="810"/>
    <cellStyle name="Обычный 28 2 2 2 2 2 2" xfId="811"/>
    <cellStyle name="Обычный 28 2 2 2 2 2 3" xfId="812"/>
    <cellStyle name="Обычный 28 2 2 2 2 2 4" xfId="813"/>
    <cellStyle name="Обычный 28 2 2 2 2 3" xfId="814"/>
    <cellStyle name="Обычный 28 2 2 2 2 4" xfId="815"/>
    <cellStyle name="Обычный 28 2 2 2 2 5" xfId="816"/>
    <cellStyle name="Обычный 28 2 2 2 3" xfId="817"/>
    <cellStyle name="Обычный 28 2 2 2 4" xfId="818"/>
    <cellStyle name="Обычный 28 2 2 2 5" xfId="819"/>
    <cellStyle name="Обычный 28 2 2 3" xfId="820"/>
    <cellStyle name="Обычный 28 2 2 4" xfId="821"/>
    <cellStyle name="Обычный 28 2 2 5" xfId="822"/>
    <cellStyle name="Обычный 28 2 3" xfId="823"/>
    <cellStyle name="Обычный 28 2 3 2" xfId="824"/>
    <cellStyle name="Обычный 28 2 3 2 2" xfId="825"/>
    <cellStyle name="Обычный 28 2 3 2 3" xfId="826"/>
    <cellStyle name="Обычный 28 2 3 2 4" xfId="827"/>
    <cellStyle name="Обычный 28 2 3 3" xfId="828"/>
    <cellStyle name="Обычный 28 2 3 4" xfId="829"/>
    <cellStyle name="Обычный 28 2 3 5" xfId="830"/>
    <cellStyle name="Обычный 28 2 4" xfId="831"/>
    <cellStyle name="Обычный 28 2 5" xfId="832"/>
    <cellStyle name="Обычный 28 2 6" xfId="833"/>
    <cellStyle name="Обычный 28 3" xfId="834"/>
    <cellStyle name="Обычный 28 3 2" xfId="835"/>
    <cellStyle name="Обычный 28 3 3" xfId="836"/>
    <cellStyle name="Обычный 28 3 4" xfId="837"/>
    <cellStyle name="Обычный 28 4" xfId="838"/>
    <cellStyle name="Обычный 28 5" xfId="839"/>
    <cellStyle name="Обычный 28 6" xfId="840"/>
    <cellStyle name="Обычный 29" xfId="841"/>
    <cellStyle name="Обычный 29 2" xfId="842"/>
    <cellStyle name="Обычный 3" xfId="58"/>
    <cellStyle name="Обычный 3 10" xfId="59"/>
    <cellStyle name="Обычный 3 11" xfId="60"/>
    <cellStyle name="Обычный 3 12" xfId="61"/>
    <cellStyle name="Обычный 3 13" xfId="62"/>
    <cellStyle name="Обычный 3 14" xfId="63"/>
    <cellStyle name="Обычный 3 15" xfId="64"/>
    <cellStyle name="Обычный 3 16" xfId="65"/>
    <cellStyle name="Обычный 3 17" xfId="66"/>
    <cellStyle name="Обычный 3 18" xfId="67"/>
    <cellStyle name="Обычный 3 19" xfId="68"/>
    <cellStyle name="Обычный 3 2" xfId="69"/>
    <cellStyle name="Обычный 3 2 2" xfId="70"/>
    <cellStyle name="Обычный 3 2 3" xfId="843"/>
    <cellStyle name="Обычный 3 2 4" xfId="844"/>
    <cellStyle name="Обычный 3 2 4 2" xfId="845"/>
    <cellStyle name="Обычный 3 2 4 3" xfId="846"/>
    <cellStyle name="Обычный 3 2 4 4" xfId="847"/>
    <cellStyle name="Обычный 3 2 5" xfId="848"/>
    <cellStyle name="Обычный 3 2 6" xfId="849"/>
    <cellStyle name="Обычный 3 2 7" xfId="850"/>
    <cellStyle name="Обычный 3 20" xfId="71"/>
    <cellStyle name="Обычный 3 21" xfId="72"/>
    <cellStyle name="Обычный 3 22" xfId="73"/>
    <cellStyle name="Обычный 3 23" xfId="74"/>
    <cellStyle name="Обычный 3 24" xfId="75"/>
    <cellStyle name="Обычный 3 25" xfId="76"/>
    <cellStyle name="Обычный 3 26" xfId="77"/>
    <cellStyle name="Обычный 3 27" xfId="78"/>
    <cellStyle name="Обычный 3 28" xfId="79"/>
    <cellStyle name="Обычный 3 29" xfId="80"/>
    <cellStyle name="Обычный 3 3" xfId="81"/>
    <cellStyle name="Обычный 3 30" xfId="82"/>
    <cellStyle name="Обычный 3 31" xfId="4"/>
    <cellStyle name="Обычный 3 32" xfId="83"/>
    <cellStyle name="Обычный 3 33" xfId="84"/>
    <cellStyle name="Обычный 3 34" xfId="139"/>
    <cellStyle name="Обычный 3 34 2" xfId="851"/>
    <cellStyle name="Обычный 3 4" xfId="85"/>
    <cellStyle name="Обычный 3 5" xfId="86"/>
    <cellStyle name="Обычный 3 6" xfId="87"/>
    <cellStyle name="Обычный 3 7" xfId="88"/>
    <cellStyle name="Обычный 3 8" xfId="89"/>
    <cellStyle name="Обычный 3 9" xfId="90"/>
    <cellStyle name="Обычный 30" xfId="852"/>
    <cellStyle name="Обычный 30 2" xfId="853"/>
    <cellStyle name="Обычный 30 2 2" xfId="854"/>
    <cellStyle name="Обычный 30 2 3" xfId="855"/>
    <cellStyle name="Обычный 30 2 4" xfId="856"/>
    <cellStyle name="Обычный 30 3" xfId="857"/>
    <cellStyle name="Обычный 30 4" xfId="858"/>
    <cellStyle name="Обычный 30 5" xfId="859"/>
    <cellStyle name="Обычный 31" xfId="860"/>
    <cellStyle name="Обычный 32" xfId="861"/>
    <cellStyle name="Обычный 32 2" xfId="862"/>
    <cellStyle name="Обычный 32 2 2" xfId="863"/>
    <cellStyle name="Обычный 32 2 3" xfId="864"/>
    <cellStyle name="Обычный 32 2 4" xfId="865"/>
    <cellStyle name="Обычный 32 3" xfId="866"/>
    <cellStyle name="Обычный 32 4" xfId="867"/>
    <cellStyle name="Обычный 32 5" xfId="868"/>
    <cellStyle name="Обычный 33" xfId="869"/>
    <cellStyle name="Обычный 33 2" xfId="870"/>
    <cellStyle name="Обычный 33 2 2" xfId="871"/>
    <cellStyle name="Обычный 33 2 3" xfId="872"/>
    <cellStyle name="Обычный 33 2 4" xfId="873"/>
    <cellStyle name="Обычный 33 3" xfId="874"/>
    <cellStyle name="Обычный 33 3 2" xfId="875"/>
    <cellStyle name="Обычный 33 3 2 2" xfId="876"/>
    <cellStyle name="Обычный 33 3 2 3" xfId="877"/>
    <cellStyle name="Обычный 33 3 2 4" xfId="878"/>
    <cellStyle name="Обычный 33 3 3" xfId="879"/>
    <cellStyle name="Обычный 33 3 4" xfId="880"/>
    <cellStyle name="Обычный 33 3 5" xfId="881"/>
    <cellStyle name="Обычный 33 4" xfId="882"/>
    <cellStyle name="Обычный 33 5" xfId="883"/>
    <cellStyle name="Обычный 33 6" xfId="884"/>
    <cellStyle name="Обычный 34" xfId="885"/>
    <cellStyle name="Обычный 35" xfId="886"/>
    <cellStyle name="Обычный 35 2" xfId="887"/>
    <cellStyle name="Обычный 35 3" xfId="888"/>
    <cellStyle name="Обычный 35 4" xfId="889"/>
    <cellStyle name="Обычный 36" xfId="890"/>
    <cellStyle name="Обычный 36 2" xfId="891"/>
    <cellStyle name="Обычный 37" xfId="892"/>
    <cellStyle name="Обычный 38" xfId="893"/>
    <cellStyle name="Обычный 39" xfId="894"/>
    <cellStyle name="Обычный 4" xfId="91"/>
    <cellStyle name="Обычный 4 10" xfId="92"/>
    <cellStyle name="Обычный 4 11" xfId="93"/>
    <cellStyle name="Обычный 4 12" xfId="94"/>
    <cellStyle name="Обычный 4 13" xfId="95"/>
    <cellStyle name="Обычный 4 14" xfId="96"/>
    <cellStyle name="Обычный 4 15" xfId="97"/>
    <cellStyle name="Обычный 4 16" xfId="98"/>
    <cellStyle name="Обычный 4 17" xfId="99"/>
    <cellStyle name="Обычный 4 18" xfId="100"/>
    <cellStyle name="Обычный 4 19" xfId="101"/>
    <cellStyle name="Обычный 4 2" xfId="102"/>
    <cellStyle name="Обычный 4 20" xfId="103"/>
    <cellStyle name="Обычный 4 21" xfId="104"/>
    <cellStyle name="Обычный 4 22" xfId="105"/>
    <cellStyle name="Обычный 4 23" xfId="106"/>
    <cellStyle name="Обычный 4 24" xfId="107"/>
    <cellStyle name="Обычный 4 25" xfId="108"/>
    <cellStyle name="Обычный 4 26" xfId="109"/>
    <cellStyle name="Обычный 4 27" xfId="110"/>
    <cellStyle name="Обычный 4 28" xfId="111"/>
    <cellStyle name="Обычный 4 29" xfId="112"/>
    <cellStyle name="Обычный 4 3" xfId="113"/>
    <cellStyle name="Обычный 4 30" xfId="114"/>
    <cellStyle name="Обычный 4 31" xfId="115"/>
    <cellStyle name="Обычный 4 31 2" xfId="895"/>
    <cellStyle name="Обычный 4 31 2 2" xfId="896"/>
    <cellStyle name="Обычный 4 31 2 2 2" xfId="897"/>
    <cellStyle name="Обычный 4 31 2 2 3" xfId="898"/>
    <cellStyle name="Обычный 4 31 2 2 4" xfId="899"/>
    <cellStyle name="Обычный 4 31 2 3" xfId="900"/>
    <cellStyle name="Обычный 4 31 2 4" xfId="901"/>
    <cellStyle name="Обычный 4 31 2 5" xfId="902"/>
    <cellStyle name="Обычный 4 31 3" xfId="903"/>
    <cellStyle name="Обычный 4 31 3 2" xfId="904"/>
    <cellStyle name="Обычный 4 31 3 3" xfId="905"/>
    <cellStyle name="Обычный 4 31 3 4" xfId="906"/>
    <cellStyle name="Обычный 4 31 4" xfId="907"/>
    <cellStyle name="Обычный 4 31 5" xfId="908"/>
    <cellStyle name="Обычный 4 31 6" xfId="909"/>
    <cellStyle name="Обычный 4 32" xfId="910"/>
    <cellStyle name="Обычный 4 32 2" xfId="911"/>
    <cellStyle name="Обычный 4 32 2 2" xfId="912"/>
    <cellStyle name="Обычный 4 32 2 2 2" xfId="913"/>
    <cellStyle name="Обычный 4 32 2 2 3" xfId="914"/>
    <cellStyle name="Обычный 4 32 2 2 4" xfId="915"/>
    <cellStyle name="Обычный 4 32 2 3" xfId="916"/>
    <cellStyle name="Обычный 4 32 2 4" xfId="917"/>
    <cellStyle name="Обычный 4 32 2 5" xfId="918"/>
    <cellStyle name="Обычный 4 33" xfId="919"/>
    <cellStyle name="Обычный 4 33 2" xfId="920"/>
    <cellStyle name="Обычный 4 33 3" xfId="921"/>
    <cellStyle name="Обычный 4 33 4" xfId="922"/>
    <cellStyle name="Обычный 4 4" xfId="116"/>
    <cellStyle name="Обычный 4 5" xfId="117"/>
    <cellStyle name="Обычный 4 6" xfId="118"/>
    <cellStyle name="Обычный 4 7" xfId="119"/>
    <cellStyle name="Обычный 4 8" xfId="120"/>
    <cellStyle name="Обычный 4 9" xfId="121"/>
    <cellStyle name="Обычный 5" xfId="122"/>
    <cellStyle name="Обычный 5 2" xfId="123"/>
    <cellStyle name="Обычный 5 3" xfId="124"/>
    <cellStyle name="Обычный 6" xfId="125"/>
    <cellStyle name="Обычный 6 2" xfId="923"/>
    <cellStyle name="Обычный 6 3" xfId="924"/>
    <cellStyle name="Обычный 6 3 2" xfId="925"/>
    <cellStyle name="Обычный 6 3 3" xfId="926"/>
    <cellStyle name="Обычный 6 3 4" xfId="927"/>
    <cellStyle name="Обычный 6 4" xfId="928"/>
    <cellStyle name="Обычный 6 5" xfId="929"/>
    <cellStyle name="Обычный 6 6" xfId="930"/>
    <cellStyle name="Обычный 7" xfId="126"/>
    <cellStyle name="Обычный 7 2" xfId="931"/>
    <cellStyle name="Обычный 7 3" xfId="932"/>
    <cellStyle name="Обычный 8" xfId="127"/>
    <cellStyle name="Обычный 8 2" xfId="933"/>
    <cellStyle name="Обычный 9" xfId="128"/>
    <cellStyle name="Обычный_ПР 13 фин.помощь1" xfId="934"/>
    <cellStyle name="Обычный_Прил 22,23,24" xfId="935"/>
    <cellStyle name="Обычный_Прил 5,6,8,18" xfId="936"/>
    <cellStyle name="Обычный_прилож 8,10 -2008г." xfId="5"/>
    <cellStyle name="Процентный 2" xfId="129"/>
    <cellStyle name="Тысячи [0]_перечис.11" xfId="130"/>
    <cellStyle name="Тысячи_перечис.11" xfId="131"/>
    <cellStyle name="Финансовый 10" xfId="937"/>
    <cellStyle name="Финансовый 11" xfId="938"/>
    <cellStyle name="Финансовый 11 2" xfId="939"/>
    <cellStyle name="Финансовый 11 2 2" xfId="940"/>
    <cellStyle name="Финансовый 11 2 3" xfId="941"/>
    <cellStyle name="Финансовый 11 2 4" xfId="942"/>
    <cellStyle name="Финансовый 11 3" xfId="943"/>
    <cellStyle name="Финансовый 11 4" xfId="944"/>
    <cellStyle name="Финансовый 11 5" xfId="945"/>
    <cellStyle name="Финансовый 12" xfId="946"/>
    <cellStyle name="Финансовый 12 2" xfId="947"/>
    <cellStyle name="Финансовый 12 2 2" xfId="948"/>
    <cellStyle name="Финансовый 12 2 3" xfId="949"/>
    <cellStyle name="Финансовый 12 2 4" xfId="950"/>
    <cellStyle name="Финансовый 12 3" xfId="951"/>
    <cellStyle name="Финансовый 12 4" xfId="952"/>
    <cellStyle name="Финансовый 12 5" xfId="953"/>
    <cellStyle name="Финансовый 13" xfId="132"/>
    <cellStyle name="Финансовый 14" xfId="954"/>
    <cellStyle name="Финансовый 14 2" xfId="955"/>
    <cellStyle name="Финансовый 14 2 2" xfId="956"/>
    <cellStyle name="Финансовый 14 2 3" xfId="957"/>
    <cellStyle name="Финансовый 14 2 4" xfId="958"/>
    <cellStyle name="Финансовый 14 3" xfId="959"/>
    <cellStyle name="Финансовый 14 4" xfId="960"/>
    <cellStyle name="Финансовый 14 5" xfId="961"/>
    <cellStyle name="Финансовый 15" xfId="962"/>
    <cellStyle name="Финансовый 2" xfId="133"/>
    <cellStyle name="Финансовый 2 2" xfId="156"/>
    <cellStyle name="Финансовый 3" xfId="134"/>
    <cellStyle name="Финансовый 3 2" xfId="9"/>
    <cellStyle name="Финансовый 3 3" xfId="135"/>
    <cellStyle name="Финансовый 3 4" xfId="963"/>
    <cellStyle name="Финансовый 4" xfId="136"/>
    <cellStyle name="Финансовый 5" xfId="137"/>
    <cellStyle name="Финансовый 6" xfId="149"/>
    <cellStyle name="Финансовый 6 2" xfId="964"/>
    <cellStyle name="Финансовый 6 3" xfId="965"/>
    <cellStyle name="Финансовый 6 4" xfId="966"/>
    <cellStyle name="Финансовый 6 5" xfId="967"/>
    <cellStyle name="Финансовый 7" xfId="152"/>
    <cellStyle name="Финансовый 7 2" xfId="968"/>
    <cellStyle name="Финансовый 7 3" xfId="969"/>
    <cellStyle name="Финансовый 7 4" xfId="970"/>
    <cellStyle name="Финансовый 8" xfId="154"/>
    <cellStyle name="Финансовый 8 2" xfId="971"/>
    <cellStyle name="Финансовый 8 2 2" xfId="972"/>
    <cellStyle name="Финансовый 8 2 2 2" xfId="973"/>
    <cellStyle name="Финансовый 8 2 2 2 2" xfId="974"/>
    <cellStyle name="Финансовый 8 2 2 2 3" xfId="975"/>
    <cellStyle name="Финансовый 8 2 2 2 4" xfId="976"/>
    <cellStyle name="Финансовый 8 2 2 3" xfId="977"/>
    <cellStyle name="Финансовый 8 2 2 4" xfId="978"/>
    <cellStyle name="Финансовый 8 2 2 5" xfId="979"/>
    <cellStyle name="Финансовый 8 2 3" xfId="980"/>
    <cellStyle name="Финансовый 8 2 3 2" xfId="981"/>
    <cellStyle name="Финансовый 8 2 3 2 2" xfId="982"/>
    <cellStyle name="Финансовый 8 2 3 2 3" xfId="983"/>
    <cellStyle name="Финансовый 8 2 3 2 4" xfId="984"/>
    <cellStyle name="Финансовый 8 2 3 3" xfId="985"/>
    <cellStyle name="Финансовый 8 2 3 4" xfId="986"/>
    <cellStyle name="Финансовый 8 2 3 5" xfId="987"/>
    <cellStyle name="Финансовый 8 2 4" xfId="988"/>
    <cellStyle name="Финансовый 8 2 5" xfId="989"/>
    <cellStyle name="Финансовый 8 2 6" xfId="990"/>
    <cellStyle name="Финансовый 8 3" xfId="991"/>
    <cellStyle name="Финансовый 8 3 2" xfId="992"/>
    <cellStyle name="Финансовый 8 3 3" xfId="993"/>
    <cellStyle name="Финансовый 8 3 4" xfId="994"/>
    <cellStyle name="Финансовый 8 4" xfId="995"/>
    <cellStyle name="Финансовый 8 5" xfId="996"/>
    <cellStyle name="Финансовый 8 6" xfId="997"/>
    <cellStyle name="Финансовый 9" xfId="1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/RABOTA%202019/&#1060;&#1054;&#1058;%202019&#1075;/&#1050;%20&#1080;&#1079;&#1084;&#1077;&#1085;%20&#1089;&#1090;&#1088;&#1091;&#1082;&#1090;&#1091;&#1088;&#1099;/&#1053;&#1057;&#1054;&#1058;%20&#1089;%2001.01.2019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СОТ РайОО"/>
      <sheetName val="НСОТ УФ"/>
      <sheetName val="НСОт Культ"/>
      <sheetName val="Лист4"/>
      <sheetName val="НСОТ "/>
      <sheetName val="Мун сл с 01.01.19"/>
      <sheetName val="Мун сл с 01.01.19гнов стрра"/>
      <sheetName val="Сцубвенци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V44"/>
  <sheetViews>
    <sheetView tabSelected="1" view="pageBreakPreview" topLeftCell="C1" zoomScale="85" zoomScaleNormal="100" zoomScaleSheetLayoutView="85" workbookViewId="0">
      <pane xSplit="4" ySplit="6" topLeftCell="G19" activePane="bottomRight" state="frozen"/>
      <selection activeCell="G1" sqref="G1"/>
      <selection pane="topRight" activeCell="G1" sqref="G1"/>
      <selection pane="bottomLeft" activeCell="G1" sqref="G1"/>
      <selection pane="bottomRight" activeCell="J5" sqref="J5"/>
    </sheetView>
  </sheetViews>
  <sheetFormatPr defaultColWidth="8" defaultRowHeight="12.75" x14ac:dyDescent="0.2"/>
  <cols>
    <col min="1" max="1" width="19" style="61" hidden="1" customWidth="1"/>
    <col min="2" max="2" width="0.28515625" style="61" hidden="1" customWidth="1"/>
    <col min="3" max="3" width="8.5703125" style="66" customWidth="1"/>
    <col min="4" max="4" width="55.42578125" style="65" customWidth="1"/>
    <col min="5" max="5" width="8.28515625" style="64" hidden="1" customWidth="1"/>
    <col min="6" max="6" width="18.7109375" style="63" customWidth="1"/>
    <col min="7" max="7" width="17.5703125" style="63" customWidth="1"/>
    <col min="8" max="8" width="19.28515625" style="63" customWidth="1"/>
    <col min="9" max="9" width="16.5703125" style="63" customWidth="1"/>
    <col min="10" max="10" width="20.140625" style="63" customWidth="1"/>
    <col min="11" max="11" width="16.28515625" style="63" customWidth="1"/>
    <col min="12" max="12" width="17.140625" style="63" customWidth="1"/>
    <col min="13" max="13" width="19.28515625" style="63" customWidth="1"/>
    <col min="14" max="14" width="19.7109375" style="63" customWidth="1"/>
    <col min="15" max="15" width="20.140625" style="61" customWidth="1"/>
    <col min="16" max="16" width="18.42578125" style="61" customWidth="1"/>
    <col min="17" max="17" width="15.5703125" style="61" hidden="1" customWidth="1"/>
    <col min="18" max="18" width="13.7109375" style="61" hidden="1" customWidth="1"/>
    <col min="19" max="19" width="2" style="61" customWidth="1"/>
    <col min="20" max="20" width="12.140625" style="62" customWidth="1"/>
    <col min="21" max="21" width="15.140625" style="62" customWidth="1"/>
    <col min="22" max="48" width="8" style="62" customWidth="1"/>
    <col min="49" max="256" width="8" style="61"/>
    <col min="257" max="257" width="19" style="61" customWidth="1"/>
    <col min="258" max="258" width="0" style="61" hidden="1" customWidth="1"/>
    <col min="259" max="259" width="6" style="61" customWidth="1"/>
    <col min="260" max="260" width="42.140625" style="61" customWidth="1"/>
    <col min="261" max="261" width="0" style="61" hidden="1" customWidth="1"/>
    <col min="262" max="262" width="12.7109375" style="61" customWidth="1"/>
    <col min="263" max="263" width="13.5703125" style="61" customWidth="1"/>
    <col min="264" max="264" width="14" style="61" customWidth="1"/>
    <col min="265" max="265" width="13.85546875" style="61" customWidth="1"/>
    <col min="266" max="266" width="12.5703125" style="61" customWidth="1"/>
    <col min="267" max="269" width="12.7109375" style="61" customWidth="1"/>
    <col min="270" max="275" width="0" style="61" hidden="1" customWidth="1"/>
    <col min="276" max="276" width="12.140625" style="61" customWidth="1"/>
    <col min="277" max="277" width="15.140625" style="61" customWidth="1"/>
    <col min="278" max="304" width="8" style="61" customWidth="1"/>
    <col min="305" max="512" width="8" style="61"/>
    <col min="513" max="513" width="19" style="61" customWidth="1"/>
    <col min="514" max="514" width="0" style="61" hidden="1" customWidth="1"/>
    <col min="515" max="515" width="6" style="61" customWidth="1"/>
    <col min="516" max="516" width="42.140625" style="61" customWidth="1"/>
    <col min="517" max="517" width="0" style="61" hidden="1" customWidth="1"/>
    <col min="518" max="518" width="12.7109375" style="61" customWidth="1"/>
    <col min="519" max="519" width="13.5703125" style="61" customWidth="1"/>
    <col min="520" max="520" width="14" style="61" customWidth="1"/>
    <col min="521" max="521" width="13.85546875" style="61" customWidth="1"/>
    <col min="522" max="522" width="12.5703125" style="61" customWidth="1"/>
    <col min="523" max="525" width="12.7109375" style="61" customWidth="1"/>
    <col min="526" max="531" width="0" style="61" hidden="1" customWidth="1"/>
    <col min="532" max="532" width="12.140625" style="61" customWidth="1"/>
    <col min="533" max="533" width="15.140625" style="61" customWidth="1"/>
    <col min="534" max="560" width="8" style="61" customWidth="1"/>
    <col min="561" max="768" width="8" style="61"/>
    <col min="769" max="769" width="19" style="61" customWidth="1"/>
    <col min="770" max="770" width="0" style="61" hidden="1" customWidth="1"/>
    <col min="771" max="771" width="6" style="61" customWidth="1"/>
    <col min="772" max="772" width="42.140625" style="61" customWidth="1"/>
    <col min="773" max="773" width="0" style="61" hidden="1" customWidth="1"/>
    <col min="774" max="774" width="12.7109375" style="61" customWidth="1"/>
    <col min="775" max="775" width="13.5703125" style="61" customWidth="1"/>
    <col min="776" max="776" width="14" style="61" customWidth="1"/>
    <col min="777" max="777" width="13.85546875" style="61" customWidth="1"/>
    <col min="778" max="778" width="12.5703125" style="61" customWidth="1"/>
    <col min="779" max="781" width="12.7109375" style="61" customWidth="1"/>
    <col min="782" max="787" width="0" style="61" hidden="1" customWidth="1"/>
    <col min="788" max="788" width="12.140625" style="61" customWidth="1"/>
    <col min="789" max="789" width="15.140625" style="61" customWidth="1"/>
    <col min="790" max="816" width="8" style="61" customWidth="1"/>
    <col min="817" max="1024" width="8" style="61"/>
    <col min="1025" max="1025" width="19" style="61" customWidth="1"/>
    <col min="1026" max="1026" width="0" style="61" hidden="1" customWidth="1"/>
    <col min="1027" max="1027" width="6" style="61" customWidth="1"/>
    <col min="1028" max="1028" width="42.140625" style="61" customWidth="1"/>
    <col min="1029" max="1029" width="0" style="61" hidden="1" customWidth="1"/>
    <col min="1030" max="1030" width="12.7109375" style="61" customWidth="1"/>
    <col min="1031" max="1031" width="13.5703125" style="61" customWidth="1"/>
    <col min="1032" max="1032" width="14" style="61" customWidth="1"/>
    <col min="1033" max="1033" width="13.85546875" style="61" customWidth="1"/>
    <col min="1034" max="1034" width="12.5703125" style="61" customWidth="1"/>
    <col min="1035" max="1037" width="12.7109375" style="61" customWidth="1"/>
    <col min="1038" max="1043" width="0" style="61" hidden="1" customWidth="1"/>
    <col min="1044" max="1044" width="12.140625" style="61" customWidth="1"/>
    <col min="1045" max="1045" width="15.140625" style="61" customWidth="1"/>
    <col min="1046" max="1072" width="8" style="61" customWidth="1"/>
    <col min="1073" max="1280" width="8" style="61"/>
    <col min="1281" max="1281" width="19" style="61" customWidth="1"/>
    <col min="1282" max="1282" width="0" style="61" hidden="1" customWidth="1"/>
    <col min="1283" max="1283" width="6" style="61" customWidth="1"/>
    <col min="1284" max="1284" width="42.140625" style="61" customWidth="1"/>
    <col min="1285" max="1285" width="0" style="61" hidden="1" customWidth="1"/>
    <col min="1286" max="1286" width="12.7109375" style="61" customWidth="1"/>
    <col min="1287" max="1287" width="13.5703125" style="61" customWidth="1"/>
    <col min="1288" max="1288" width="14" style="61" customWidth="1"/>
    <col min="1289" max="1289" width="13.85546875" style="61" customWidth="1"/>
    <col min="1290" max="1290" width="12.5703125" style="61" customWidth="1"/>
    <col min="1291" max="1293" width="12.7109375" style="61" customWidth="1"/>
    <col min="1294" max="1299" width="0" style="61" hidden="1" customWidth="1"/>
    <col min="1300" max="1300" width="12.140625" style="61" customWidth="1"/>
    <col min="1301" max="1301" width="15.140625" style="61" customWidth="1"/>
    <col min="1302" max="1328" width="8" style="61" customWidth="1"/>
    <col min="1329" max="1536" width="8" style="61"/>
    <col min="1537" max="1537" width="19" style="61" customWidth="1"/>
    <col min="1538" max="1538" width="0" style="61" hidden="1" customWidth="1"/>
    <col min="1539" max="1539" width="6" style="61" customWidth="1"/>
    <col min="1540" max="1540" width="42.140625" style="61" customWidth="1"/>
    <col min="1541" max="1541" width="0" style="61" hidden="1" customWidth="1"/>
    <col min="1542" max="1542" width="12.7109375" style="61" customWidth="1"/>
    <col min="1543" max="1543" width="13.5703125" style="61" customWidth="1"/>
    <col min="1544" max="1544" width="14" style="61" customWidth="1"/>
    <col min="1545" max="1545" width="13.85546875" style="61" customWidth="1"/>
    <col min="1546" max="1546" width="12.5703125" style="61" customWidth="1"/>
    <col min="1547" max="1549" width="12.7109375" style="61" customWidth="1"/>
    <col min="1550" max="1555" width="0" style="61" hidden="1" customWidth="1"/>
    <col min="1556" max="1556" width="12.140625" style="61" customWidth="1"/>
    <col min="1557" max="1557" width="15.140625" style="61" customWidth="1"/>
    <col min="1558" max="1584" width="8" style="61" customWidth="1"/>
    <col min="1585" max="1792" width="8" style="61"/>
    <col min="1793" max="1793" width="19" style="61" customWidth="1"/>
    <col min="1794" max="1794" width="0" style="61" hidden="1" customWidth="1"/>
    <col min="1795" max="1795" width="6" style="61" customWidth="1"/>
    <col min="1796" max="1796" width="42.140625" style="61" customWidth="1"/>
    <col min="1797" max="1797" width="0" style="61" hidden="1" customWidth="1"/>
    <col min="1798" max="1798" width="12.7109375" style="61" customWidth="1"/>
    <col min="1799" max="1799" width="13.5703125" style="61" customWidth="1"/>
    <col min="1800" max="1800" width="14" style="61" customWidth="1"/>
    <col min="1801" max="1801" width="13.85546875" style="61" customWidth="1"/>
    <col min="1802" max="1802" width="12.5703125" style="61" customWidth="1"/>
    <col min="1803" max="1805" width="12.7109375" style="61" customWidth="1"/>
    <col min="1806" max="1811" width="0" style="61" hidden="1" customWidth="1"/>
    <col min="1812" max="1812" width="12.140625" style="61" customWidth="1"/>
    <col min="1813" max="1813" width="15.140625" style="61" customWidth="1"/>
    <col min="1814" max="1840" width="8" style="61" customWidth="1"/>
    <col min="1841" max="2048" width="8" style="61"/>
    <col min="2049" max="2049" width="19" style="61" customWidth="1"/>
    <col min="2050" max="2050" width="0" style="61" hidden="1" customWidth="1"/>
    <col min="2051" max="2051" width="6" style="61" customWidth="1"/>
    <col min="2052" max="2052" width="42.140625" style="61" customWidth="1"/>
    <col min="2053" max="2053" width="0" style="61" hidden="1" customWidth="1"/>
    <col min="2054" max="2054" width="12.7109375" style="61" customWidth="1"/>
    <col min="2055" max="2055" width="13.5703125" style="61" customWidth="1"/>
    <col min="2056" max="2056" width="14" style="61" customWidth="1"/>
    <col min="2057" max="2057" width="13.85546875" style="61" customWidth="1"/>
    <col min="2058" max="2058" width="12.5703125" style="61" customWidth="1"/>
    <col min="2059" max="2061" width="12.7109375" style="61" customWidth="1"/>
    <col min="2062" max="2067" width="0" style="61" hidden="1" customWidth="1"/>
    <col min="2068" max="2068" width="12.140625" style="61" customWidth="1"/>
    <col min="2069" max="2069" width="15.140625" style="61" customWidth="1"/>
    <col min="2070" max="2096" width="8" style="61" customWidth="1"/>
    <col min="2097" max="2304" width="8" style="61"/>
    <col min="2305" max="2305" width="19" style="61" customWidth="1"/>
    <col min="2306" max="2306" width="0" style="61" hidden="1" customWidth="1"/>
    <col min="2307" max="2307" width="6" style="61" customWidth="1"/>
    <col min="2308" max="2308" width="42.140625" style="61" customWidth="1"/>
    <col min="2309" max="2309" width="0" style="61" hidden="1" customWidth="1"/>
    <col min="2310" max="2310" width="12.7109375" style="61" customWidth="1"/>
    <col min="2311" max="2311" width="13.5703125" style="61" customWidth="1"/>
    <col min="2312" max="2312" width="14" style="61" customWidth="1"/>
    <col min="2313" max="2313" width="13.85546875" style="61" customWidth="1"/>
    <col min="2314" max="2314" width="12.5703125" style="61" customWidth="1"/>
    <col min="2315" max="2317" width="12.7109375" style="61" customWidth="1"/>
    <col min="2318" max="2323" width="0" style="61" hidden="1" customWidth="1"/>
    <col min="2324" max="2324" width="12.140625" style="61" customWidth="1"/>
    <col min="2325" max="2325" width="15.140625" style="61" customWidth="1"/>
    <col min="2326" max="2352" width="8" style="61" customWidth="1"/>
    <col min="2353" max="2560" width="8" style="61"/>
    <col min="2561" max="2561" width="19" style="61" customWidth="1"/>
    <col min="2562" max="2562" width="0" style="61" hidden="1" customWidth="1"/>
    <col min="2563" max="2563" width="6" style="61" customWidth="1"/>
    <col min="2564" max="2564" width="42.140625" style="61" customWidth="1"/>
    <col min="2565" max="2565" width="0" style="61" hidden="1" customWidth="1"/>
    <col min="2566" max="2566" width="12.7109375" style="61" customWidth="1"/>
    <col min="2567" max="2567" width="13.5703125" style="61" customWidth="1"/>
    <col min="2568" max="2568" width="14" style="61" customWidth="1"/>
    <col min="2569" max="2569" width="13.85546875" style="61" customWidth="1"/>
    <col min="2570" max="2570" width="12.5703125" style="61" customWidth="1"/>
    <col min="2571" max="2573" width="12.7109375" style="61" customWidth="1"/>
    <col min="2574" max="2579" width="0" style="61" hidden="1" customWidth="1"/>
    <col min="2580" max="2580" width="12.140625" style="61" customWidth="1"/>
    <col min="2581" max="2581" width="15.140625" style="61" customWidth="1"/>
    <col min="2582" max="2608" width="8" style="61" customWidth="1"/>
    <col min="2609" max="2816" width="8" style="61"/>
    <col min="2817" max="2817" width="19" style="61" customWidth="1"/>
    <col min="2818" max="2818" width="0" style="61" hidden="1" customWidth="1"/>
    <col min="2819" max="2819" width="6" style="61" customWidth="1"/>
    <col min="2820" max="2820" width="42.140625" style="61" customWidth="1"/>
    <col min="2821" max="2821" width="0" style="61" hidden="1" customWidth="1"/>
    <col min="2822" max="2822" width="12.7109375" style="61" customWidth="1"/>
    <col min="2823" max="2823" width="13.5703125" style="61" customWidth="1"/>
    <col min="2824" max="2824" width="14" style="61" customWidth="1"/>
    <col min="2825" max="2825" width="13.85546875" style="61" customWidth="1"/>
    <col min="2826" max="2826" width="12.5703125" style="61" customWidth="1"/>
    <col min="2827" max="2829" width="12.7109375" style="61" customWidth="1"/>
    <col min="2830" max="2835" width="0" style="61" hidden="1" customWidth="1"/>
    <col min="2836" max="2836" width="12.140625" style="61" customWidth="1"/>
    <col min="2837" max="2837" width="15.140625" style="61" customWidth="1"/>
    <col min="2838" max="2864" width="8" style="61" customWidth="1"/>
    <col min="2865" max="3072" width="8" style="61"/>
    <col min="3073" max="3073" width="19" style="61" customWidth="1"/>
    <col min="3074" max="3074" width="0" style="61" hidden="1" customWidth="1"/>
    <col min="3075" max="3075" width="6" style="61" customWidth="1"/>
    <col min="3076" max="3076" width="42.140625" style="61" customWidth="1"/>
    <col min="3077" max="3077" width="0" style="61" hidden="1" customWidth="1"/>
    <col min="3078" max="3078" width="12.7109375" style="61" customWidth="1"/>
    <col min="3079" max="3079" width="13.5703125" style="61" customWidth="1"/>
    <col min="3080" max="3080" width="14" style="61" customWidth="1"/>
    <col min="3081" max="3081" width="13.85546875" style="61" customWidth="1"/>
    <col min="3082" max="3082" width="12.5703125" style="61" customWidth="1"/>
    <col min="3083" max="3085" width="12.7109375" style="61" customWidth="1"/>
    <col min="3086" max="3091" width="0" style="61" hidden="1" customWidth="1"/>
    <col min="3092" max="3092" width="12.140625" style="61" customWidth="1"/>
    <col min="3093" max="3093" width="15.140625" style="61" customWidth="1"/>
    <col min="3094" max="3120" width="8" style="61" customWidth="1"/>
    <col min="3121" max="3328" width="8" style="61"/>
    <col min="3329" max="3329" width="19" style="61" customWidth="1"/>
    <col min="3330" max="3330" width="0" style="61" hidden="1" customWidth="1"/>
    <col min="3331" max="3331" width="6" style="61" customWidth="1"/>
    <col min="3332" max="3332" width="42.140625" style="61" customWidth="1"/>
    <col min="3333" max="3333" width="0" style="61" hidden="1" customWidth="1"/>
    <col min="3334" max="3334" width="12.7109375" style="61" customWidth="1"/>
    <col min="3335" max="3335" width="13.5703125" style="61" customWidth="1"/>
    <col min="3336" max="3336" width="14" style="61" customWidth="1"/>
    <col min="3337" max="3337" width="13.85546875" style="61" customWidth="1"/>
    <col min="3338" max="3338" width="12.5703125" style="61" customWidth="1"/>
    <col min="3339" max="3341" width="12.7109375" style="61" customWidth="1"/>
    <col min="3342" max="3347" width="0" style="61" hidden="1" customWidth="1"/>
    <col min="3348" max="3348" width="12.140625" style="61" customWidth="1"/>
    <col min="3349" max="3349" width="15.140625" style="61" customWidth="1"/>
    <col min="3350" max="3376" width="8" style="61" customWidth="1"/>
    <col min="3377" max="3584" width="8" style="61"/>
    <col min="3585" max="3585" width="19" style="61" customWidth="1"/>
    <col min="3586" max="3586" width="0" style="61" hidden="1" customWidth="1"/>
    <col min="3587" max="3587" width="6" style="61" customWidth="1"/>
    <col min="3588" max="3588" width="42.140625" style="61" customWidth="1"/>
    <col min="3589" max="3589" width="0" style="61" hidden="1" customWidth="1"/>
    <col min="3590" max="3590" width="12.7109375" style="61" customWidth="1"/>
    <col min="3591" max="3591" width="13.5703125" style="61" customWidth="1"/>
    <col min="3592" max="3592" width="14" style="61" customWidth="1"/>
    <col min="3593" max="3593" width="13.85546875" style="61" customWidth="1"/>
    <col min="3594" max="3594" width="12.5703125" style="61" customWidth="1"/>
    <col min="3595" max="3597" width="12.7109375" style="61" customWidth="1"/>
    <col min="3598" max="3603" width="0" style="61" hidden="1" customWidth="1"/>
    <col min="3604" max="3604" width="12.140625" style="61" customWidth="1"/>
    <col min="3605" max="3605" width="15.140625" style="61" customWidth="1"/>
    <col min="3606" max="3632" width="8" style="61" customWidth="1"/>
    <col min="3633" max="3840" width="8" style="61"/>
    <col min="3841" max="3841" width="19" style="61" customWidth="1"/>
    <col min="3842" max="3842" width="0" style="61" hidden="1" customWidth="1"/>
    <col min="3843" max="3843" width="6" style="61" customWidth="1"/>
    <col min="3844" max="3844" width="42.140625" style="61" customWidth="1"/>
    <col min="3845" max="3845" width="0" style="61" hidden="1" customWidth="1"/>
    <col min="3846" max="3846" width="12.7109375" style="61" customWidth="1"/>
    <col min="3847" max="3847" width="13.5703125" style="61" customWidth="1"/>
    <col min="3848" max="3848" width="14" style="61" customWidth="1"/>
    <col min="3849" max="3849" width="13.85546875" style="61" customWidth="1"/>
    <col min="3850" max="3850" width="12.5703125" style="61" customWidth="1"/>
    <col min="3851" max="3853" width="12.7109375" style="61" customWidth="1"/>
    <col min="3854" max="3859" width="0" style="61" hidden="1" customWidth="1"/>
    <col min="3860" max="3860" width="12.140625" style="61" customWidth="1"/>
    <col min="3861" max="3861" width="15.140625" style="61" customWidth="1"/>
    <col min="3862" max="3888" width="8" style="61" customWidth="1"/>
    <col min="3889" max="4096" width="8" style="61"/>
    <col min="4097" max="4097" width="19" style="61" customWidth="1"/>
    <col min="4098" max="4098" width="0" style="61" hidden="1" customWidth="1"/>
    <col min="4099" max="4099" width="6" style="61" customWidth="1"/>
    <col min="4100" max="4100" width="42.140625" style="61" customWidth="1"/>
    <col min="4101" max="4101" width="0" style="61" hidden="1" customWidth="1"/>
    <col min="4102" max="4102" width="12.7109375" style="61" customWidth="1"/>
    <col min="4103" max="4103" width="13.5703125" style="61" customWidth="1"/>
    <col min="4104" max="4104" width="14" style="61" customWidth="1"/>
    <col min="4105" max="4105" width="13.85546875" style="61" customWidth="1"/>
    <col min="4106" max="4106" width="12.5703125" style="61" customWidth="1"/>
    <col min="4107" max="4109" width="12.7109375" style="61" customWidth="1"/>
    <col min="4110" max="4115" width="0" style="61" hidden="1" customWidth="1"/>
    <col min="4116" max="4116" width="12.140625" style="61" customWidth="1"/>
    <col min="4117" max="4117" width="15.140625" style="61" customWidth="1"/>
    <col min="4118" max="4144" width="8" style="61" customWidth="1"/>
    <col min="4145" max="4352" width="8" style="61"/>
    <col min="4353" max="4353" width="19" style="61" customWidth="1"/>
    <col min="4354" max="4354" width="0" style="61" hidden="1" customWidth="1"/>
    <col min="4355" max="4355" width="6" style="61" customWidth="1"/>
    <col min="4356" max="4356" width="42.140625" style="61" customWidth="1"/>
    <col min="4357" max="4357" width="0" style="61" hidden="1" customWidth="1"/>
    <col min="4358" max="4358" width="12.7109375" style="61" customWidth="1"/>
    <col min="4359" max="4359" width="13.5703125" style="61" customWidth="1"/>
    <col min="4360" max="4360" width="14" style="61" customWidth="1"/>
    <col min="4361" max="4361" width="13.85546875" style="61" customWidth="1"/>
    <col min="4362" max="4362" width="12.5703125" style="61" customWidth="1"/>
    <col min="4363" max="4365" width="12.7109375" style="61" customWidth="1"/>
    <col min="4366" max="4371" width="0" style="61" hidden="1" customWidth="1"/>
    <col min="4372" max="4372" width="12.140625" style="61" customWidth="1"/>
    <col min="4373" max="4373" width="15.140625" style="61" customWidth="1"/>
    <col min="4374" max="4400" width="8" style="61" customWidth="1"/>
    <col min="4401" max="4608" width="8" style="61"/>
    <col min="4609" max="4609" width="19" style="61" customWidth="1"/>
    <col min="4610" max="4610" width="0" style="61" hidden="1" customWidth="1"/>
    <col min="4611" max="4611" width="6" style="61" customWidth="1"/>
    <col min="4612" max="4612" width="42.140625" style="61" customWidth="1"/>
    <col min="4613" max="4613" width="0" style="61" hidden="1" customWidth="1"/>
    <col min="4614" max="4614" width="12.7109375" style="61" customWidth="1"/>
    <col min="4615" max="4615" width="13.5703125" style="61" customWidth="1"/>
    <col min="4616" max="4616" width="14" style="61" customWidth="1"/>
    <col min="4617" max="4617" width="13.85546875" style="61" customWidth="1"/>
    <col min="4618" max="4618" width="12.5703125" style="61" customWidth="1"/>
    <col min="4619" max="4621" width="12.7109375" style="61" customWidth="1"/>
    <col min="4622" max="4627" width="0" style="61" hidden="1" customWidth="1"/>
    <col min="4628" max="4628" width="12.140625" style="61" customWidth="1"/>
    <col min="4629" max="4629" width="15.140625" style="61" customWidth="1"/>
    <col min="4630" max="4656" width="8" style="61" customWidth="1"/>
    <col min="4657" max="4864" width="8" style="61"/>
    <col min="4865" max="4865" width="19" style="61" customWidth="1"/>
    <col min="4866" max="4866" width="0" style="61" hidden="1" customWidth="1"/>
    <col min="4867" max="4867" width="6" style="61" customWidth="1"/>
    <col min="4868" max="4868" width="42.140625" style="61" customWidth="1"/>
    <col min="4869" max="4869" width="0" style="61" hidden="1" customWidth="1"/>
    <col min="4870" max="4870" width="12.7109375" style="61" customWidth="1"/>
    <col min="4871" max="4871" width="13.5703125" style="61" customWidth="1"/>
    <col min="4872" max="4872" width="14" style="61" customWidth="1"/>
    <col min="4873" max="4873" width="13.85546875" style="61" customWidth="1"/>
    <col min="4874" max="4874" width="12.5703125" style="61" customWidth="1"/>
    <col min="4875" max="4877" width="12.7109375" style="61" customWidth="1"/>
    <col min="4878" max="4883" width="0" style="61" hidden="1" customWidth="1"/>
    <col min="4884" max="4884" width="12.140625" style="61" customWidth="1"/>
    <col min="4885" max="4885" width="15.140625" style="61" customWidth="1"/>
    <col min="4886" max="4912" width="8" style="61" customWidth="1"/>
    <col min="4913" max="5120" width="8" style="61"/>
    <col min="5121" max="5121" width="19" style="61" customWidth="1"/>
    <col min="5122" max="5122" width="0" style="61" hidden="1" customWidth="1"/>
    <col min="5123" max="5123" width="6" style="61" customWidth="1"/>
    <col min="5124" max="5124" width="42.140625" style="61" customWidth="1"/>
    <col min="5125" max="5125" width="0" style="61" hidden="1" customWidth="1"/>
    <col min="5126" max="5126" width="12.7109375" style="61" customWidth="1"/>
    <col min="5127" max="5127" width="13.5703125" style="61" customWidth="1"/>
    <col min="5128" max="5128" width="14" style="61" customWidth="1"/>
    <col min="5129" max="5129" width="13.85546875" style="61" customWidth="1"/>
    <col min="5130" max="5130" width="12.5703125" style="61" customWidth="1"/>
    <col min="5131" max="5133" width="12.7109375" style="61" customWidth="1"/>
    <col min="5134" max="5139" width="0" style="61" hidden="1" customWidth="1"/>
    <col min="5140" max="5140" width="12.140625" style="61" customWidth="1"/>
    <col min="5141" max="5141" width="15.140625" style="61" customWidth="1"/>
    <col min="5142" max="5168" width="8" style="61" customWidth="1"/>
    <col min="5169" max="5376" width="8" style="61"/>
    <col min="5377" max="5377" width="19" style="61" customWidth="1"/>
    <col min="5378" max="5378" width="0" style="61" hidden="1" customWidth="1"/>
    <col min="5379" max="5379" width="6" style="61" customWidth="1"/>
    <col min="5380" max="5380" width="42.140625" style="61" customWidth="1"/>
    <col min="5381" max="5381" width="0" style="61" hidden="1" customWidth="1"/>
    <col min="5382" max="5382" width="12.7109375" style="61" customWidth="1"/>
    <col min="5383" max="5383" width="13.5703125" style="61" customWidth="1"/>
    <col min="5384" max="5384" width="14" style="61" customWidth="1"/>
    <col min="5385" max="5385" width="13.85546875" style="61" customWidth="1"/>
    <col min="5386" max="5386" width="12.5703125" style="61" customWidth="1"/>
    <col min="5387" max="5389" width="12.7109375" style="61" customWidth="1"/>
    <col min="5390" max="5395" width="0" style="61" hidden="1" customWidth="1"/>
    <col min="5396" max="5396" width="12.140625" style="61" customWidth="1"/>
    <col min="5397" max="5397" width="15.140625" style="61" customWidth="1"/>
    <col min="5398" max="5424" width="8" style="61" customWidth="1"/>
    <col min="5425" max="5632" width="8" style="61"/>
    <col min="5633" max="5633" width="19" style="61" customWidth="1"/>
    <col min="5634" max="5634" width="0" style="61" hidden="1" customWidth="1"/>
    <col min="5635" max="5635" width="6" style="61" customWidth="1"/>
    <col min="5636" max="5636" width="42.140625" style="61" customWidth="1"/>
    <col min="5637" max="5637" width="0" style="61" hidden="1" customWidth="1"/>
    <col min="5638" max="5638" width="12.7109375" style="61" customWidth="1"/>
    <col min="5639" max="5639" width="13.5703125" style="61" customWidth="1"/>
    <col min="5640" max="5640" width="14" style="61" customWidth="1"/>
    <col min="5641" max="5641" width="13.85546875" style="61" customWidth="1"/>
    <col min="5642" max="5642" width="12.5703125" style="61" customWidth="1"/>
    <col min="5643" max="5645" width="12.7109375" style="61" customWidth="1"/>
    <col min="5646" max="5651" width="0" style="61" hidden="1" customWidth="1"/>
    <col min="5652" max="5652" width="12.140625" style="61" customWidth="1"/>
    <col min="5653" max="5653" width="15.140625" style="61" customWidth="1"/>
    <col min="5654" max="5680" width="8" style="61" customWidth="1"/>
    <col min="5681" max="5888" width="8" style="61"/>
    <col min="5889" max="5889" width="19" style="61" customWidth="1"/>
    <col min="5890" max="5890" width="0" style="61" hidden="1" customWidth="1"/>
    <col min="5891" max="5891" width="6" style="61" customWidth="1"/>
    <col min="5892" max="5892" width="42.140625" style="61" customWidth="1"/>
    <col min="5893" max="5893" width="0" style="61" hidden="1" customWidth="1"/>
    <col min="5894" max="5894" width="12.7109375" style="61" customWidth="1"/>
    <col min="5895" max="5895" width="13.5703125" style="61" customWidth="1"/>
    <col min="5896" max="5896" width="14" style="61" customWidth="1"/>
    <col min="5897" max="5897" width="13.85546875" style="61" customWidth="1"/>
    <col min="5898" max="5898" width="12.5703125" style="61" customWidth="1"/>
    <col min="5899" max="5901" width="12.7109375" style="61" customWidth="1"/>
    <col min="5902" max="5907" width="0" style="61" hidden="1" customWidth="1"/>
    <col min="5908" max="5908" width="12.140625" style="61" customWidth="1"/>
    <col min="5909" max="5909" width="15.140625" style="61" customWidth="1"/>
    <col min="5910" max="5936" width="8" style="61" customWidth="1"/>
    <col min="5937" max="6144" width="8" style="61"/>
    <col min="6145" max="6145" width="19" style="61" customWidth="1"/>
    <col min="6146" max="6146" width="0" style="61" hidden="1" customWidth="1"/>
    <col min="6147" max="6147" width="6" style="61" customWidth="1"/>
    <col min="6148" max="6148" width="42.140625" style="61" customWidth="1"/>
    <col min="6149" max="6149" width="0" style="61" hidden="1" customWidth="1"/>
    <col min="6150" max="6150" width="12.7109375" style="61" customWidth="1"/>
    <col min="6151" max="6151" width="13.5703125" style="61" customWidth="1"/>
    <col min="6152" max="6152" width="14" style="61" customWidth="1"/>
    <col min="6153" max="6153" width="13.85546875" style="61" customWidth="1"/>
    <col min="6154" max="6154" width="12.5703125" style="61" customWidth="1"/>
    <col min="6155" max="6157" width="12.7109375" style="61" customWidth="1"/>
    <col min="6158" max="6163" width="0" style="61" hidden="1" customWidth="1"/>
    <col min="6164" max="6164" width="12.140625" style="61" customWidth="1"/>
    <col min="6165" max="6165" width="15.140625" style="61" customWidth="1"/>
    <col min="6166" max="6192" width="8" style="61" customWidth="1"/>
    <col min="6193" max="6400" width="8" style="61"/>
    <col min="6401" max="6401" width="19" style="61" customWidth="1"/>
    <col min="6402" max="6402" width="0" style="61" hidden="1" customWidth="1"/>
    <col min="6403" max="6403" width="6" style="61" customWidth="1"/>
    <col min="6404" max="6404" width="42.140625" style="61" customWidth="1"/>
    <col min="6405" max="6405" width="0" style="61" hidden="1" customWidth="1"/>
    <col min="6406" max="6406" width="12.7109375" style="61" customWidth="1"/>
    <col min="6407" max="6407" width="13.5703125" style="61" customWidth="1"/>
    <col min="6408" max="6408" width="14" style="61" customWidth="1"/>
    <col min="6409" max="6409" width="13.85546875" style="61" customWidth="1"/>
    <col min="6410" max="6410" width="12.5703125" style="61" customWidth="1"/>
    <col min="6411" max="6413" width="12.7109375" style="61" customWidth="1"/>
    <col min="6414" max="6419" width="0" style="61" hidden="1" customWidth="1"/>
    <col min="6420" max="6420" width="12.140625" style="61" customWidth="1"/>
    <col min="6421" max="6421" width="15.140625" style="61" customWidth="1"/>
    <col min="6422" max="6448" width="8" style="61" customWidth="1"/>
    <col min="6449" max="6656" width="8" style="61"/>
    <col min="6657" max="6657" width="19" style="61" customWidth="1"/>
    <col min="6658" max="6658" width="0" style="61" hidden="1" customWidth="1"/>
    <col min="6659" max="6659" width="6" style="61" customWidth="1"/>
    <col min="6660" max="6660" width="42.140625" style="61" customWidth="1"/>
    <col min="6661" max="6661" width="0" style="61" hidden="1" customWidth="1"/>
    <col min="6662" max="6662" width="12.7109375" style="61" customWidth="1"/>
    <col min="6663" max="6663" width="13.5703125" style="61" customWidth="1"/>
    <col min="6664" max="6664" width="14" style="61" customWidth="1"/>
    <col min="6665" max="6665" width="13.85546875" style="61" customWidth="1"/>
    <col min="6666" max="6666" width="12.5703125" style="61" customWidth="1"/>
    <col min="6667" max="6669" width="12.7109375" style="61" customWidth="1"/>
    <col min="6670" max="6675" width="0" style="61" hidden="1" customWidth="1"/>
    <col min="6676" max="6676" width="12.140625" style="61" customWidth="1"/>
    <col min="6677" max="6677" width="15.140625" style="61" customWidth="1"/>
    <col min="6678" max="6704" width="8" style="61" customWidth="1"/>
    <col min="6705" max="6912" width="8" style="61"/>
    <col min="6913" max="6913" width="19" style="61" customWidth="1"/>
    <col min="6914" max="6914" width="0" style="61" hidden="1" customWidth="1"/>
    <col min="6915" max="6915" width="6" style="61" customWidth="1"/>
    <col min="6916" max="6916" width="42.140625" style="61" customWidth="1"/>
    <col min="6917" max="6917" width="0" style="61" hidden="1" customWidth="1"/>
    <col min="6918" max="6918" width="12.7109375" style="61" customWidth="1"/>
    <col min="6919" max="6919" width="13.5703125" style="61" customWidth="1"/>
    <col min="6920" max="6920" width="14" style="61" customWidth="1"/>
    <col min="6921" max="6921" width="13.85546875" style="61" customWidth="1"/>
    <col min="6922" max="6922" width="12.5703125" style="61" customWidth="1"/>
    <col min="6923" max="6925" width="12.7109375" style="61" customWidth="1"/>
    <col min="6926" max="6931" width="0" style="61" hidden="1" customWidth="1"/>
    <col min="6932" max="6932" width="12.140625" style="61" customWidth="1"/>
    <col min="6933" max="6933" width="15.140625" style="61" customWidth="1"/>
    <col min="6934" max="6960" width="8" style="61" customWidth="1"/>
    <col min="6961" max="7168" width="8" style="61"/>
    <col min="7169" max="7169" width="19" style="61" customWidth="1"/>
    <col min="7170" max="7170" width="0" style="61" hidden="1" customWidth="1"/>
    <col min="7171" max="7171" width="6" style="61" customWidth="1"/>
    <col min="7172" max="7172" width="42.140625" style="61" customWidth="1"/>
    <col min="7173" max="7173" width="0" style="61" hidden="1" customWidth="1"/>
    <col min="7174" max="7174" width="12.7109375" style="61" customWidth="1"/>
    <col min="7175" max="7175" width="13.5703125" style="61" customWidth="1"/>
    <col min="7176" max="7176" width="14" style="61" customWidth="1"/>
    <col min="7177" max="7177" width="13.85546875" style="61" customWidth="1"/>
    <col min="7178" max="7178" width="12.5703125" style="61" customWidth="1"/>
    <col min="7179" max="7181" width="12.7109375" style="61" customWidth="1"/>
    <col min="7182" max="7187" width="0" style="61" hidden="1" customWidth="1"/>
    <col min="7188" max="7188" width="12.140625" style="61" customWidth="1"/>
    <col min="7189" max="7189" width="15.140625" style="61" customWidth="1"/>
    <col min="7190" max="7216" width="8" style="61" customWidth="1"/>
    <col min="7217" max="7424" width="8" style="61"/>
    <col min="7425" max="7425" width="19" style="61" customWidth="1"/>
    <col min="7426" max="7426" width="0" style="61" hidden="1" customWidth="1"/>
    <col min="7427" max="7427" width="6" style="61" customWidth="1"/>
    <col min="7428" max="7428" width="42.140625" style="61" customWidth="1"/>
    <col min="7429" max="7429" width="0" style="61" hidden="1" customWidth="1"/>
    <col min="7430" max="7430" width="12.7109375" style="61" customWidth="1"/>
    <col min="7431" max="7431" width="13.5703125" style="61" customWidth="1"/>
    <col min="7432" max="7432" width="14" style="61" customWidth="1"/>
    <col min="7433" max="7433" width="13.85546875" style="61" customWidth="1"/>
    <col min="7434" max="7434" width="12.5703125" style="61" customWidth="1"/>
    <col min="7435" max="7437" width="12.7109375" style="61" customWidth="1"/>
    <col min="7438" max="7443" width="0" style="61" hidden="1" customWidth="1"/>
    <col min="7444" max="7444" width="12.140625" style="61" customWidth="1"/>
    <col min="7445" max="7445" width="15.140625" style="61" customWidth="1"/>
    <col min="7446" max="7472" width="8" style="61" customWidth="1"/>
    <col min="7473" max="7680" width="8" style="61"/>
    <col min="7681" max="7681" width="19" style="61" customWidth="1"/>
    <col min="7682" max="7682" width="0" style="61" hidden="1" customWidth="1"/>
    <col min="7683" max="7683" width="6" style="61" customWidth="1"/>
    <col min="7684" max="7684" width="42.140625" style="61" customWidth="1"/>
    <col min="7685" max="7685" width="0" style="61" hidden="1" customWidth="1"/>
    <col min="7686" max="7686" width="12.7109375" style="61" customWidth="1"/>
    <col min="7687" max="7687" width="13.5703125" style="61" customWidth="1"/>
    <col min="7688" max="7688" width="14" style="61" customWidth="1"/>
    <col min="7689" max="7689" width="13.85546875" style="61" customWidth="1"/>
    <col min="7690" max="7690" width="12.5703125" style="61" customWidth="1"/>
    <col min="7691" max="7693" width="12.7109375" style="61" customWidth="1"/>
    <col min="7694" max="7699" width="0" style="61" hidden="1" customWidth="1"/>
    <col min="7700" max="7700" width="12.140625" style="61" customWidth="1"/>
    <col min="7701" max="7701" width="15.140625" style="61" customWidth="1"/>
    <col min="7702" max="7728" width="8" style="61" customWidth="1"/>
    <col min="7729" max="7936" width="8" style="61"/>
    <col min="7937" max="7937" width="19" style="61" customWidth="1"/>
    <col min="7938" max="7938" width="0" style="61" hidden="1" customWidth="1"/>
    <col min="7939" max="7939" width="6" style="61" customWidth="1"/>
    <col min="7940" max="7940" width="42.140625" style="61" customWidth="1"/>
    <col min="7941" max="7941" width="0" style="61" hidden="1" customWidth="1"/>
    <col min="7942" max="7942" width="12.7109375" style="61" customWidth="1"/>
    <col min="7943" max="7943" width="13.5703125" style="61" customWidth="1"/>
    <col min="7944" max="7944" width="14" style="61" customWidth="1"/>
    <col min="7945" max="7945" width="13.85546875" style="61" customWidth="1"/>
    <col min="7946" max="7946" width="12.5703125" style="61" customWidth="1"/>
    <col min="7947" max="7949" width="12.7109375" style="61" customWidth="1"/>
    <col min="7950" max="7955" width="0" style="61" hidden="1" customWidth="1"/>
    <col min="7956" max="7956" width="12.140625" style="61" customWidth="1"/>
    <col min="7957" max="7957" width="15.140625" style="61" customWidth="1"/>
    <col min="7958" max="7984" width="8" style="61" customWidth="1"/>
    <col min="7985" max="8192" width="8" style="61"/>
    <col min="8193" max="8193" width="19" style="61" customWidth="1"/>
    <col min="8194" max="8194" width="0" style="61" hidden="1" customWidth="1"/>
    <col min="8195" max="8195" width="6" style="61" customWidth="1"/>
    <col min="8196" max="8196" width="42.140625" style="61" customWidth="1"/>
    <col min="8197" max="8197" width="0" style="61" hidden="1" customWidth="1"/>
    <col min="8198" max="8198" width="12.7109375" style="61" customWidth="1"/>
    <col min="8199" max="8199" width="13.5703125" style="61" customWidth="1"/>
    <col min="8200" max="8200" width="14" style="61" customWidth="1"/>
    <col min="8201" max="8201" width="13.85546875" style="61" customWidth="1"/>
    <col min="8202" max="8202" width="12.5703125" style="61" customWidth="1"/>
    <col min="8203" max="8205" width="12.7109375" style="61" customWidth="1"/>
    <col min="8206" max="8211" width="0" style="61" hidden="1" customWidth="1"/>
    <col min="8212" max="8212" width="12.140625" style="61" customWidth="1"/>
    <col min="8213" max="8213" width="15.140625" style="61" customWidth="1"/>
    <col min="8214" max="8240" width="8" style="61" customWidth="1"/>
    <col min="8241" max="8448" width="8" style="61"/>
    <col min="8449" max="8449" width="19" style="61" customWidth="1"/>
    <col min="8450" max="8450" width="0" style="61" hidden="1" customWidth="1"/>
    <col min="8451" max="8451" width="6" style="61" customWidth="1"/>
    <col min="8452" max="8452" width="42.140625" style="61" customWidth="1"/>
    <col min="8453" max="8453" width="0" style="61" hidden="1" customWidth="1"/>
    <col min="8454" max="8454" width="12.7109375" style="61" customWidth="1"/>
    <col min="8455" max="8455" width="13.5703125" style="61" customWidth="1"/>
    <col min="8456" max="8456" width="14" style="61" customWidth="1"/>
    <col min="8457" max="8457" width="13.85546875" style="61" customWidth="1"/>
    <col min="8458" max="8458" width="12.5703125" style="61" customWidth="1"/>
    <col min="8459" max="8461" width="12.7109375" style="61" customWidth="1"/>
    <col min="8462" max="8467" width="0" style="61" hidden="1" customWidth="1"/>
    <col min="8468" max="8468" width="12.140625" style="61" customWidth="1"/>
    <col min="8469" max="8469" width="15.140625" style="61" customWidth="1"/>
    <col min="8470" max="8496" width="8" style="61" customWidth="1"/>
    <col min="8497" max="8704" width="8" style="61"/>
    <col min="8705" max="8705" width="19" style="61" customWidth="1"/>
    <col min="8706" max="8706" width="0" style="61" hidden="1" customWidth="1"/>
    <col min="8707" max="8707" width="6" style="61" customWidth="1"/>
    <col min="8708" max="8708" width="42.140625" style="61" customWidth="1"/>
    <col min="8709" max="8709" width="0" style="61" hidden="1" customWidth="1"/>
    <col min="8710" max="8710" width="12.7109375" style="61" customWidth="1"/>
    <col min="8711" max="8711" width="13.5703125" style="61" customWidth="1"/>
    <col min="8712" max="8712" width="14" style="61" customWidth="1"/>
    <col min="8713" max="8713" width="13.85546875" style="61" customWidth="1"/>
    <col min="8714" max="8714" width="12.5703125" style="61" customWidth="1"/>
    <col min="8715" max="8717" width="12.7109375" style="61" customWidth="1"/>
    <col min="8718" max="8723" width="0" style="61" hidden="1" customWidth="1"/>
    <col min="8724" max="8724" width="12.140625" style="61" customWidth="1"/>
    <col min="8725" max="8725" width="15.140625" style="61" customWidth="1"/>
    <col min="8726" max="8752" width="8" style="61" customWidth="1"/>
    <col min="8753" max="8960" width="8" style="61"/>
    <col min="8961" max="8961" width="19" style="61" customWidth="1"/>
    <col min="8962" max="8962" width="0" style="61" hidden="1" customWidth="1"/>
    <col min="8963" max="8963" width="6" style="61" customWidth="1"/>
    <col min="8964" max="8964" width="42.140625" style="61" customWidth="1"/>
    <col min="8965" max="8965" width="0" style="61" hidden="1" customWidth="1"/>
    <col min="8966" max="8966" width="12.7109375" style="61" customWidth="1"/>
    <col min="8967" max="8967" width="13.5703125" style="61" customWidth="1"/>
    <col min="8968" max="8968" width="14" style="61" customWidth="1"/>
    <col min="8969" max="8969" width="13.85546875" style="61" customWidth="1"/>
    <col min="8970" max="8970" width="12.5703125" style="61" customWidth="1"/>
    <col min="8971" max="8973" width="12.7109375" style="61" customWidth="1"/>
    <col min="8974" max="8979" width="0" style="61" hidden="1" customWidth="1"/>
    <col min="8980" max="8980" width="12.140625" style="61" customWidth="1"/>
    <col min="8981" max="8981" width="15.140625" style="61" customWidth="1"/>
    <col min="8982" max="9008" width="8" style="61" customWidth="1"/>
    <col min="9009" max="9216" width="8" style="61"/>
    <col min="9217" max="9217" width="19" style="61" customWidth="1"/>
    <col min="9218" max="9218" width="0" style="61" hidden="1" customWidth="1"/>
    <col min="9219" max="9219" width="6" style="61" customWidth="1"/>
    <col min="9220" max="9220" width="42.140625" style="61" customWidth="1"/>
    <col min="9221" max="9221" width="0" style="61" hidden="1" customWidth="1"/>
    <col min="9222" max="9222" width="12.7109375" style="61" customWidth="1"/>
    <col min="9223" max="9223" width="13.5703125" style="61" customWidth="1"/>
    <col min="9224" max="9224" width="14" style="61" customWidth="1"/>
    <col min="9225" max="9225" width="13.85546875" style="61" customWidth="1"/>
    <col min="9226" max="9226" width="12.5703125" style="61" customWidth="1"/>
    <col min="9227" max="9229" width="12.7109375" style="61" customWidth="1"/>
    <col min="9230" max="9235" width="0" style="61" hidden="1" customWidth="1"/>
    <col min="9236" max="9236" width="12.140625" style="61" customWidth="1"/>
    <col min="9237" max="9237" width="15.140625" style="61" customWidth="1"/>
    <col min="9238" max="9264" width="8" style="61" customWidth="1"/>
    <col min="9265" max="9472" width="8" style="61"/>
    <col min="9473" max="9473" width="19" style="61" customWidth="1"/>
    <col min="9474" max="9474" width="0" style="61" hidden="1" customWidth="1"/>
    <col min="9475" max="9475" width="6" style="61" customWidth="1"/>
    <col min="9476" max="9476" width="42.140625" style="61" customWidth="1"/>
    <col min="9477" max="9477" width="0" style="61" hidden="1" customWidth="1"/>
    <col min="9478" max="9478" width="12.7109375" style="61" customWidth="1"/>
    <col min="9479" max="9479" width="13.5703125" style="61" customWidth="1"/>
    <col min="9480" max="9480" width="14" style="61" customWidth="1"/>
    <col min="9481" max="9481" width="13.85546875" style="61" customWidth="1"/>
    <col min="9482" max="9482" width="12.5703125" style="61" customWidth="1"/>
    <col min="9483" max="9485" width="12.7109375" style="61" customWidth="1"/>
    <col min="9486" max="9491" width="0" style="61" hidden="1" customWidth="1"/>
    <col min="9492" max="9492" width="12.140625" style="61" customWidth="1"/>
    <col min="9493" max="9493" width="15.140625" style="61" customWidth="1"/>
    <col min="9494" max="9520" width="8" style="61" customWidth="1"/>
    <col min="9521" max="9728" width="8" style="61"/>
    <col min="9729" max="9729" width="19" style="61" customWidth="1"/>
    <col min="9730" max="9730" width="0" style="61" hidden="1" customWidth="1"/>
    <col min="9731" max="9731" width="6" style="61" customWidth="1"/>
    <col min="9732" max="9732" width="42.140625" style="61" customWidth="1"/>
    <col min="9733" max="9733" width="0" style="61" hidden="1" customWidth="1"/>
    <col min="9734" max="9734" width="12.7109375" style="61" customWidth="1"/>
    <col min="9735" max="9735" width="13.5703125" style="61" customWidth="1"/>
    <col min="9736" max="9736" width="14" style="61" customWidth="1"/>
    <col min="9737" max="9737" width="13.85546875" style="61" customWidth="1"/>
    <col min="9738" max="9738" width="12.5703125" style="61" customWidth="1"/>
    <col min="9739" max="9741" width="12.7109375" style="61" customWidth="1"/>
    <col min="9742" max="9747" width="0" style="61" hidden="1" customWidth="1"/>
    <col min="9748" max="9748" width="12.140625" style="61" customWidth="1"/>
    <col min="9749" max="9749" width="15.140625" style="61" customWidth="1"/>
    <col min="9750" max="9776" width="8" style="61" customWidth="1"/>
    <col min="9777" max="9984" width="8" style="61"/>
    <col min="9985" max="9985" width="19" style="61" customWidth="1"/>
    <col min="9986" max="9986" width="0" style="61" hidden="1" customWidth="1"/>
    <col min="9987" max="9987" width="6" style="61" customWidth="1"/>
    <col min="9988" max="9988" width="42.140625" style="61" customWidth="1"/>
    <col min="9989" max="9989" width="0" style="61" hidden="1" customWidth="1"/>
    <col min="9990" max="9990" width="12.7109375" style="61" customWidth="1"/>
    <col min="9991" max="9991" width="13.5703125" style="61" customWidth="1"/>
    <col min="9992" max="9992" width="14" style="61" customWidth="1"/>
    <col min="9993" max="9993" width="13.85546875" style="61" customWidth="1"/>
    <col min="9994" max="9994" width="12.5703125" style="61" customWidth="1"/>
    <col min="9995" max="9997" width="12.7109375" style="61" customWidth="1"/>
    <col min="9998" max="10003" width="0" style="61" hidden="1" customWidth="1"/>
    <col min="10004" max="10004" width="12.140625" style="61" customWidth="1"/>
    <col min="10005" max="10005" width="15.140625" style="61" customWidth="1"/>
    <col min="10006" max="10032" width="8" style="61" customWidth="1"/>
    <col min="10033" max="10240" width="8" style="61"/>
    <col min="10241" max="10241" width="19" style="61" customWidth="1"/>
    <col min="10242" max="10242" width="0" style="61" hidden="1" customWidth="1"/>
    <col min="10243" max="10243" width="6" style="61" customWidth="1"/>
    <col min="10244" max="10244" width="42.140625" style="61" customWidth="1"/>
    <col min="10245" max="10245" width="0" style="61" hidden="1" customWidth="1"/>
    <col min="10246" max="10246" width="12.7109375" style="61" customWidth="1"/>
    <col min="10247" max="10247" width="13.5703125" style="61" customWidth="1"/>
    <col min="10248" max="10248" width="14" style="61" customWidth="1"/>
    <col min="10249" max="10249" width="13.85546875" style="61" customWidth="1"/>
    <col min="10250" max="10250" width="12.5703125" style="61" customWidth="1"/>
    <col min="10251" max="10253" width="12.7109375" style="61" customWidth="1"/>
    <col min="10254" max="10259" width="0" style="61" hidden="1" customWidth="1"/>
    <col min="10260" max="10260" width="12.140625" style="61" customWidth="1"/>
    <col min="10261" max="10261" width="15.140625" style="61" customWidth="1"/>
    <col min="10262" max="10288" width="8" style="61" customWidth="1"/>
    <col min="10289" max="10496" width="8" style="61"/>
    <col min="10497" max="10497" width="19" style="61" customWidth="1"/>
    <col min="10498" max="10498" width="0" style="61" hidden="1" customWidth="1"/>
    <col min="10499" max="10499" width="6" style="61" customWidth="1"/>
    <col min="10500" max="10500" width="42.140625" style="61" customWidth="1"/>
    <col min="10501" max="10501" width="0" style="61" hidden="1" customWidth="1"/>
    <col min="10502" max="10502" width="12.7109375" style="61" customWidth="1"/>
    <col min="10503" max="10503" width="13.5703125" style="61" customWidth="1"/>
    <col min="10504" max="10504" width="14" style="61" customWidth="1"/>
    <col min="10505" max="10505" width="13.85546875" style="61" customWidth="1"/>
    <col min="10506" max="10506" width="12.5703125" style="61" customWidth="1"/>
    <col min="10507" max="10509" width="12.7109375" style="61" customWidth="1"/>
    <col min="10510" max="10515" width="0" style="61" hidden="1" customWidth="1"/>
    <col min="10516" max="10516" width="12.140625" style="61" customWidth="1"/>
    <col min="10517" max="10517" width="15.140625" style="61" customWidth="1"/>
    <col min="10518" max="10544" width="8" style="61" customWidth="1"/>
    <col min="10545" max="10752" width="8" style="61"/>
    <col min="10753" max="10753" width="19" style="61" customWidth="1"/>
    <col min="10754" max="10754" width="0" style="61" hidden="1" customWidth="1"/>
    <col min="10755" max="10755" width="6" style="61" customWidth="1"/>
    <col min="10756" max="10756" width="42.140625" style="61" customWidth="1"/>
    <col min="10757" max="10757" width="0" style="61" hidden="1" customWidth="1"/>
    <col min="10758" max="10758" width="12.7109375" style="61" customWidth="1"/>
    <col min="10759" max="10759" width="13.5703125" style="61" customWidth="1"/>
    <col min="10760" max="10760" width="14" style="61" customWidth="1"/>
    <col min="10761" max="10761" width="13.85546875" style="61" customWidth="1"/>
    <col min="10762" max="10762" width="12.5703125" style="61" customWidth="1"/>
    <col min="10763" max="10765" width="12.7109375" style="61" customWidth="1"/>
    <col min="10766" max="10771" width="0" style="61" hidden="1" customWidth="1"/>
    <col min="10772" max="10772" width="12.140625" style="61" customWidth="1"/>
    <col min="10773" max="10773" width="15.140625" style="61" customWidth="1"/>
    <col min="10774" max="10800" width="8" style="61" customWidth="1"/>
    <col min="10801" max="11008" width="8" style="61"/>
    <col min="11009" max="11009" width="19" style="61" customWidth="1"/>
    <col min="11010" max="11010" width="0" style="61" hidden="1" customWidth="1"/>
    <col min="11011" max="11011" width="6" style="61" customWidth="1"/>
    <col min="11012" max="11012" width="42.140625" style="61" customWidth="1"/>
    <col min="11013" max="11013" width="0" style="61" hidden="1" customWidth="1"/>
    <col min="11014" max="11014" width="12.7109375" style="61" customWidth="1"/>
    <col min="11015" max="11015" width="13.5703125" style="61" customWidth="1"/>
    <col min="11016" max="11016" width="14" style="61" customWidth="1"/>
    <col min="11017" max="11017" width="13.85546875" style="61" customWidth="1"/>
    <col min="11018" max="11018" width="12.5703125" style="61" customWidth="1"/>
    <col min="11019" max="11021" width="12.7109375" style="61" customWidth="1"/>
    <col min="11022" max="11027" width="0" style="61" hidden="1" customWidth="1"/>
    <col min="11028" max="11028" width="12.140625" style="61" customWidth="1"/>
    <col min="11029" max="11029" width="15.140625" style="61" customWidth="1"/>
    <col min="11030" max="11056" width="8" style="61" customWidth="1"/>
    <col min="11057" max="11264" width="8" style="61"/>
    <col min="11265" max="11265" width="19" style="61" customWidth="1"/>
    <col min="11266" max="11266" width="0" style="61" hidden="1" customWidth="1"/>
    <col min="11267" max="11267" width="6" style="61" customWidth="1"/>
    <col min="11268" max="11268" width="42.140625" style="61" customWidth="1"/>
    <col min="11269" max="11269" width="0" style="61" hidden="1" customWidth="1"/>
    <col min="11270" max="11270" width="12.7109375" style="61" customWidth="1"/>
    <col min="11271" max="11271" width="13.5703125" style="61" customWidth="1"/>
    <col min="11272" max="11272" width="14" style="61" customWidth="1"/>
    <col min="11273" max="11273" width="13.85546875" style="61" customWidth="1"/>
    <col min="11274" max="11274" width="12.5703125" style="61" customWidth="1"/>
    <col min="11275" max="11277" width="12.7109375" style="61" customWidth="1"/>
    <col min="11278" max="11283" width="0" style="61" hidden="1" customWidth="1"/>
    <col min="11284" max="11284" width="12.140625" style="61" customWidth="1"/>
    <col min="11285" max="11285" width="15.140625" style="61" customWidth="1"/>
    <col min="11286" max="11312" width="8" style="61" customWidth="1"/>
    <col min="11313" max="11520" width="8" style="61"/>
    <col min="11521" max="11521" width="19" style="61" customWidth="1"/>
    <col min="11522" max="11522" width="0" style="61" hidden="1" customWidth="1"/>
    <col min="11523" max="11523" width="6" style="61" customWidth="1"/>
    <col min="11524" max="11524" width="42.140625" style="61" customWidth="1"/>
    <col min="11525" max="11525" width="0" style="61" hidden="1" customWidth="1"/>
    <col min="11526" max="11526" width="12.7109375" style="61" customWidth="1"/>
    <col min="11527" max="11527" width="13.5703125" style="61" customWidth="1"/>
    <col min="11528" max="11528" width="14" style="61" customWidth="1"/>
    <col min="11529" max="11529" width="13.85546875" style="61" customWidth="1"/>
    <col min="11530" max="11530" width="12.5703125" style="61" customWidth="1"/>
    <col min="11531" max="11533" width="12.7109375" style="61" customWidth="1"/>
    <col min="11534" max="11539" width="0" style="61" hidden="1" customWidth="1"/>
    <col min="11540" max="11540" width="12.140625" style="61" customWidth="1"/>
    <col min="11541" max="11541" width="15.140625" style="61" customWidth="1"/>
    <col min="11542" max="11568" width="8" style="61" customWidth="1"/>
    <col min="11569" max="11776" width="8" style="61"/>
    <col min="11777" max="11777" width="19" style="61" customWidth="1"/>
    <col min="11778" max="11778" width="0" style="61" hidden="1" customWidth="1"/>
    <col min="11779" max="11779" width="6" style="61" customWidth="1"/>
    <col min="11780" max="11780" width="42.140625" style="61" customWidth="1"/>
    <col min="11781" max="11781" width="0" style="61" hidden="1" customWidth="1"/>
    <col min="11782" max="11782" width="12.7109375" style="61" customWidth="1"/>
    <col min="11783" max="11783" width="13.5703125" style="61" customWidth="1"/>
    <col min="11784" max="11784" width="14" style="61" customWidth="1"/>
    <col min="11785" max="11785" width="13.85546875" style="61" customWidth="1"/>
    <col min="11786" max="11786" width="12.5703125" style="61" customWidth="1"/>
    <col min="11787" max="11789" width="12.7109375" style="61" customWidth="1"/>
    <col min="11790" max="11795" width="0" style="61" hidden="1" customWidth="1"/>
    <col min="11796" max="11796" width="12.140625" style="61" customWidth="1"/>
    <col min="11797" max="11797" width="15.140625" style="61" customWidth="1"/>
    <col min="11798" max="11824" width="8" style="61" customWidth="1"/>
    <col min="11825" max="12032" width="8" style="61"/>
    <col min="12033" max="12033" width="19" style="61" customWidth="1"/>
    <col min="12034" max="12034" width="0" style="61" hidden="1" customWidth="1"/>
    <col min="12035" max="12035" width="6" style="61" customWidth="1"/>
    <col min="12036" max="12036" width="42.140625" style="61" customWidth="1"/>
    <col min="12037" max="12037" width="0" style="61" hidden="1" customWidth="1"/>
    <col min="12038" max="12038" width="12.7109375" style="61" customWidth="1"/>
    <col min="12039" max="12039" width="13.5703125" style="61" customWidth="1"/>
    <col min="12040" max="12040" width="14" style="61" customWidth="1"/>
    <col min="12041" max="12041" width="13.85546875" style="61" customWidth="1"/>
    <col min="12042" max="12042" width="12.5703125" style="61" customWidth="1"/>
    <col min="12043" max="12045" width="12.7109375" style="61" customWidth="1"/>
    <col min="12046" max="12051" width="0" style="61" hidden="1" customWidth="1"/>
    <col min="12052" max="12052" width="12.140625" style="61" customWidth="1"/>
    <col min="12053" max="12053" width="15.140625" style="61" customWidth="1"/>
    <col min="12054" max="12080" width="8" style="61" customWidth="1"/>
    <col min="12081" max="12288" width="8" style="61"/>
    <col min="12289" max="12289" width="19" style="61" customWidth="1"/>
    <col min="12290" max="12290" width="0" style="61" hidden="1" customWidth="1"/>
    <col min="12291" max="12291" width="6" style="61" customWidth="1"/>
    <col min="12292" max="12292" width="42.140625" style="61" customWidth="1"/>
    <col min="12293" max="12293" width="0" style="61" hidden="1" customWidth="1"/>
    <col min="12294" max="12294" width="12.7109375" style="61" customWidth="1"/>
    <col min="12295" max="12295" width="13.5703125" style="61" customWidth="1"/>
    <col min="12296" max="12296" width="14" style="61" customWidth="1"/>
    <col min="12297" max="12297" width="13.85546875" style="61" customWidth="1"/>
    <col min="12298" max="12298" width="12.5703125" style="61" customWidth="1"/>
    <col min="12299" max="12301" width="12.7109375" style="61" customWidth="1"/>
    <col min="12302" max="12307" width="0" style="61" hidden="1" customWidth="1"/>
    <col min="12308" max="12308" width="12.140625" style="61" customWidth="1"/>
    <col min="12309" max="12309" width="15.140625" style="61" customWidth="1"/>
    <col min="12310" max="12336" width="8" style="61" customWidth="1"/>
    <col min="12337" max="12544" width="8" style="61"/>
    <col min="12545" max="12545" width="19" style="61" customWidth="1"/>
    <col min="12546" max="12546" width="0" style="61" hidden="1" customWidth="1"/>
    <col min="12547" max="12547" width="6" style="61" customWidth="1"/>
    <col min="12548" max="12548" width="42.140625" style="61" customWidth="1"/>
    <col min="12549" max="12549" width="0" style="61" hidden="1" customWidth="1"/>
    <col min="12550" max="12550" width="12.7109375" style="61" customWidth="1"/>
    <col min="12551" max="12551" width="13.5703125" style="61" customWidth="1"/>
    <col min="12552" max="12552" width="14" style="61" customWidth="1"/>
    <col min="12553" max="12553" width="13.85546875" style="61" customWidth="1"/>
    <col min="12554" max="12554" width="12.5703125" style="61" customWidth="1"/>
    <col min="12555" max="12557" width="12.7109375" style="61" customWidth="1"/>
    <col min="12558" max="12563" width="0" style="61" hidden="1" customWidth="1"/>
    <col min="12564" max="12564" width="12.140625" style="61" customWidth="1"/>
    <col min="12565" max="12565" width="15.140625" style="61" customWidth="1"/>
    <col min="12566" max="12592" width="8" style="61" customWidth="1"/>
    <col min="12593" max="12800" width="8" style="61"/>
    <col min="12801" max="12801" width="19" style="61" customWidth="1"/>
    <col min="12802" max="12802" width="0" style="61" hidden="1" customWidth="1"/>
    <col min="12803" max="12803" width="6" style="61" customWidth="1"/>
    <col min="12804" max="12804" width="42.140625" style="61" customWidth="1"/>
    <col min="12805" max="12805" width="0" style="61" hidden="1" customWidth="1"/>
    <col min="12806" max="12806" width="12.7109375" style="61" customWidth="1"/>
    <col min="12807" max="12807" width="13.5703125" style="61" customWidth="1"/>
    <col min="12808" max="12808" width="14" style="61" customWidth="1"/>
    <col min="12809" max="12809" width="13.85546875" style="61" customWidth="1"/>
    <col min="12810" max="12810" width="12.5703125" style="61" customWidth="1"/>
    <col min="12811" max="12813" width="12.7109375" style="61" customWidth="1"/>
    <col min="12814" max="12819" width="0" style="61" hidden="1" customWidth="1"/>
    <col min="12820" max="12820" width="12.140625" style="61" customWidth="1"/>
    <col min="12821" max="12821" width="15.140625" style="61" customWidth="1"/>
    <col min="12822" max="12848" width="8" style="61" customWidth="1"/>
    <col min="12849" max="13056" width="8" style="61"/>
    <col min="13057" max="13057" width="19" style="61" customWidth="1"/>
    <col min="13058" max="13058" width="0" style="61" hidden="1" customWidth="1"/>
    <col min="13059" max="13059" width="6" style="61" customWidth="1"/>
    <col min="13060" max="13060" width="42.140625" style="61" customWidth="1"/>
    <col min="13061" max="13061" width="0" style="61" hidden="1" customWidth="1"/>
    <col min="13062" max="13062" width="12.7109375" style="61" customWidth="1"/>
    <col min="13063" max="13063" width="13.5703125" style="61" customWidth="1"/>
    <col min="13064" max="13064" width="14" style="61" customWidth="1"/>
    <col min="13065" max="13065" width="13.85546875" style="61" customWidth="1"/>
    <col min="13066" max="13066" width="12.5703125" style="61" customWidth="1"/>
    <col min="13067" max="13069" width="12.7109375" style="61" customWidth="1"/>
    <col min="13070" max="13075" width="0" style="61" hidden="1" customWidth="1"/>
    <col min="13076" max="13076" width="12.140625" style="61" customWidth="1"/>
    <col min="13077" max="13077" width="15.140625" style="61" customWidth="1"/>
    <col min="13078" max="13104" width="8" style="61" customWidth="1"/>
    <col min="13105" max="13312" width="8" style="61"/>
    <col min="13313" max="13313" width="19" style="61" customWidth="1"/>
    <col min="13314" max="13314" width="0" style="61" hidden="1" customWidth="1"/>
    <col min="13315" max="13315" width="6" style="61" customWidth="1"/>
    <col min="13316" max="13316" width="42.140625" style="61" customWidth="1"/>
    <col min="13317" max="13317" width="0" style="61" hidden="1" customWidth="1"/>
    <col min="13318" max="13318" width="12.7109375" style="61" customWidth="1"/>
    <col min="13319" max="13319" width="13.5703125" style="61" customWidth="1"/>
    <col min="13320" max="13320" width="14" style="61" customWidth="1"/>
    <col min="13321" max="13321" width="13.85546875" style="61" customWidth="1"/>
    <col min="13322" max="13322" width="12.5703125" style="61" customWidth="1"/>
    <col min="13323" max="13325" width="12.7109375" style="61" customWidth="1"/>
    <col min="13326" max="13331" width="0" style="61" hidden="1" customWidth="1"/>
    <col min="13332" max="13332" width="12.140625" style="61" customWidth="1"/>
    <col min="13333" max="13333" width="15.140625" style="61" customWidth="1"/>
    <col min="13334" max="13360" width="8" style="61" customWidth="1"/>
    <col min="13361" max="13568" width="8" style="61"/>
    <col min="13569" max="13569" width="19" style="61" customWidth="1"/>
    <col min="13570" max="13570" width="0" style="61" hidden="1" customWidth="1"/>
    <col min="13571" max="13571" width="6" style="61" customWidth="1"/>
    <col min="13572" max="13572" width="42.140625" style="61" customWidth="1"/>
    <col min="13573" max="13573" width="0" style="61" hidden="1" customWidth="1"/>
    <col min="13574" max="13574" width="12.7109375" style="61" customWidth="1"/>
    <col min="13575" max="13575" width="13.5703125" style="61" customWidth="1"/>
    <col min="13576" max="13576" width="14" style="61" customWidth="1"/>
    <col min="13577" max="13577" width="13.85546875" style="61" customWidth="1"/>
    <col min="13578" max="13578" width="12.5703125" style="61" customWidth="1"/>
    <col min="13579" max="13581" width="12.7109375" style="61" customWidth="1"/>
    <col min="13582" max="13587" width="0" style="61" hidden="1" customWidth="1"/>
    <col min="13588" max="13588" width="12.140625" style="61" customWidth="1"/>
    <col min="13589" max="13589" width="15.140625" style="61" customWidth="1"/>
    <col min="13590" max="13616" width="8" style="61" customWidth="1"/>
    <col min="13617" max="13824" width="8" style="61"/>
    <col min="13825" max="13825" width="19" style="61" customWidth="1"/>
    <col min="13826" max="13826" width="0" style="61" hidden="1" customWidth="1"/>
    <col min="13827" max="13827" width="6" style="61" customWidth="1"/>
    <col min="13828" max="13828" width="42.140625" style="61" customWidth="1"/>
    <col min="13829" max="13829" width="0" style="61" hidden="1" customWidth="1"/>
    <col min="13830" max="13830" width="12.7109375" style="61" customWidth="1"/>
    <col min="13831" max="13831" width="13.5703125" style="61" customWidth="1"/>
    <col min="13832" max="13832" width="14" style="61" customWidth="1"/>
    <col min="13833" max="13833" width="13.85546875" style="61" customWidth="1"/>
    <col min="13834" max="13834" width="12.5703125" style="61" customWidth="1"/>
    <col min="13835" max="13837" width="12.7109375" style="61" customWidth="1"/>
    <col min="13838" max="13843" width="0" style="61" hidden="1" customWidth="1"/>
    <col min="13844" max="13844" width="12.140625" style="61" customWidth="1"/>
    <col min="13845" max="13845" width="15.140625" style="61" customWidth="1"/>
    <col min="13846" max="13872" width="8" style="61" customWidth="1"/>
    <col min="13873" max="14080" width="8" style="61"/>
    <col min="14081" max="14081" width="19" style="61" customWidth="1"/>
    <col min="14082" max="14082" width="0" style="61" hidden="1" customWidth="1"/>
    <col min="14083" max="14083" width="6" style="61" customWidth="1"/>
    <col min="14084" max="14084" width="42.140625" style="61" customWidth="1"/>
    <col min="14085" max="14085" width="0" style="61" hidden="1" customWidth="1"/>
    <col min="14086" max="14086" width="12.7109375" style="61" customWidth="1"/>
    <col min="14087" max="14087" width="13.5703125" style="61" customWidth="1"/>
    <col min="14088" max="14088" width="14" style="61" customWidth="1"/>
    <col min="14089" max="14089" width="13.85546875" style="61" customWidth="1"/>
    <col min="14090" max="14090" width="12.5703125" style="61" customWidth="1"/>
    <col min="14091" max="14093" width="12.7109375" style="61" customWidth="1"/>
    <col min="14094" max="14099" width="0" style="61" hidden="1" customWidth="1"/>
    <col min="14100" max="14100" width="12.140625" style="61" customWidth="1"/>
    <col min="14101" max="14101" width="15.140625" style="61" customWidth="1"/>
    <col min="14102" max="14128" width="8" style="61" customWidth="1"/>
    <col min="14129" max="14336" width="8" style="61"/>
    <col min="14337" max="14337" width="19" style="61" customWidth="1"/>
    <col min="14338" max="14338" width="0" style="61" hidden="1" customWidth="1"/>
    <col min="14339" max="14339" width="6" style="61" customWidth="1"/>
    <col min="14340" max="14340" width="42.140625" style="61" customWidth="1"/>
    <col min="14341" max="14341" width="0" style="61" hidden="1" customWidth="1"/>
    <col min="14342" max="14342" width="12.7109375" style="61" customWidth="1"/>
    <col min="14343" max="14343" width="13.5703125" style="61" customWidth="1"/>
    <col min="14344" max="14344" width="14" style="61" customWidth="1"/>
    <col min="14345" max="14345" width="13.85546875" style="61" customWidth="1"/>
    <col min="14346" max="14346" width="12.5703125" style="61" customWidth="1"/>
    <col min="14347" max="14349" width="12.7109375" style="61" customWidth="1"/>
    <col min="14350" max="14355" width="0" style="61" hidden="1" customWidth="1"/>
    <col min="14356" max="14356" width="12.140625" style="61" customWidth="1"/>
    <col min="14357" max="14357" width="15.140625" style="61" customWidth="1"/>
    <col min="14358" max="14384" width="8" style="61" customWidth="1"/>
    <col min="14385" max="14592" width="8" style="61"/>
    <col min="14593" max="14593" width="19" style="61" customWidth="1"/>
    <col min="14594" max="14594" width="0" style="61" hidden="1" customWidth="1"/>
    <col min="14595" max="14595" width="6" style="61" customWidth="1"/>
    <col min="14596" max="14596" width="42.140625" style="61" customWidth="1"/>
    <col min="14597" max="14597" width="0" style="61" hidden="1" customWidth="1"/>
    <col min="14598" max="14598" width="12.7109375" style="61" customWidth="1"/>
    <col min="14599" max="14599" width="13.5703125" style="61" customWidth="1"/>
    <col min="14600" max="14600" width="14" style="61" customWidth="1"/>
    <col min="14601" max="14601" width="13.85546875" style="61" customWidth="1"/>
    <col min="14602" max="14602" width="12.5703125" style="61" customWidth="1"/>
    <col min="14603" max="14605" width="12.7109375" style="61" customWidth="1"/>
    <col min="14606" max="14611" width="0" style="61" hidden="1" customWidth="1"/>
    <col min="14612" max="14612" width="12.140625" style="61" customWidth="1"/>
    <col min="14613" max="14613" width="15.140625" style="61" customWidth="1"/>
    <col min="14614" max="14640" width="8" style="61" customWidth="1"/>
    <col min="14641" max="14848" width="8" style="61"/>
    <col min="14849" max="14849" width="19" style="61" customWidth="1"/>
    <col min="14850" max="14850" width="0" style="61" hidden="1" customWidth="1"/>
    <col min="14851" max="14851" width="6" style="61" customWidth="1"/>
    <col min="14852" max="14852" width="42.140625" style="61" customWidth="1"/>
    <col min="14853" max="14853" width="0" style="61" hidden="1" customWidth="1"/>
    <col min="14854" max="14854" width="12.7109375" style="61" customWidth="1"/>
    <col min="14855" max="14855" width="13.5703125" style="61" customWidth="1"/>
    <col min="14856" max="14856" width="14" style="61" customWidth="1"/>
    <col min="14857" max="14857" width="13.85546875" style="61" customWidth="1"/>
    <col min="14858" max="14858" width="12.5703125" style="61" customWidth="1"/>
    <col min="14859" max="14861" width="12.7109375" style="61" customWidth="1"/>
    <col min="14862" max="14867" width="0" style="61" hidden="1" customWidth="1"/>
    <col min="14868" max="14868" width="12.140625" style="61" customWidth="1"/>
    <col min="14869" max="14869" width="15.140625" style="61" customWidth="1"/>
    <col min="14870" max="14896" width="8" style="61" customWidth="1"/>
    <col min="14897" max="15104" width="8" style="61"/>
    <col min="15105" max="15105" width="19" style="61" customWidth="1"/>
    <col min="15106" max="15106" width="0" style="61" hidden="1" customWidth="1"/>
    <col min="15107" max="15107" width="6" style="61" customWidth="1"/>
    <col min="15108" max="15108" width="42.140625" style="61" customWidth="1"/>
    <col min="15109" max="15109" width="0" style="61" hidden="1" customWidth="1"/>
    <col min="15110" max="15110" width="12.7109375" style="61" customWidth="1"/>
    <col min="15111" max="15111" width="13.5703125" style="61" customWidth="1"/>
    <col min="15112" max="15112" width="14" style="61" customWidth="1"/>
    <col min="15113" max="15113" width="13.85546875" style="61" customWidth="1"/>
    <col min="15114" max="15114" width="12.5703125" style="61" customWidth="1"/>
    <col min="15115" max="15117" width="12.7109375" style="61" customWidth="1"/>
    <col min="15118" max="15123" width="0" style="61" hidden="1" customWidth="1"/>
    <col min="15124" max="15124" width="12.140625" style="61" customWidth="1"/>
    <col min="15125" max="15125" width="15.140625" style="61" customWidth="1"/>
    <col min="15126" max="15152" width="8" style="61" customWidth="1"/>
    <col min="15153" max="15360" width="8" style="61"/>
    <col min="15361" max="15361" width="19" style="61" customWidth="1"/>
    <col min="15362" max="15362" width="0" style="61" hidden="1" customWidth="1"/>
    <col min="15363" max="15363" width="6" style="61" customWidth="1"/>
    <col min="15364" max="15364" width="42.140625" style="61" customWidth="1"/>
    <col min="15365" max="15365" width="0" style="61" hidden="1" customWidth="1"/>
    <col min="15366" max="15366" width="12.7109375" style="61" customWidth="1"/>
    <col min="15367" max="15367" width="13.5703125" style="61" customWidth="1"/>
    <col min="15368" max="15368" width="14" style="61" customWidth="1"/>
    <col min="15369" max="15369" width="13.85546875" style="61" customWidth="1"/>
    <col min="15370" max="15370" width="12.5703125" style="61" customWidth="1"/>
    <col min="15371" max="15373" width="12.7109375" style="61" customWidth="1"/>
    <col min="15374" max="15379" width="0" style="61" hidden="1" customWidth="1"/>
    <col min="15380" max="15380" width="12.140625" style="61" customWidth="1"/>
    <col min="15381" max="15381" width="15.140625" style="61" customWidth="1"/>
    <col min="15382" max="15408" width="8" style="61" customWidth="1"/>
    <col min="15409" max="15616" width="8" style="61"/>
    <col min="15617" max="15617" width="19" style="61" customWidth="1"/>
    <col min="15618" max="15618" width="0" style="61" hidden="1" customWidth="1"/>
    <col min="15619" max="15619" width="6" style="61" customWidth="1"/>
    <col min="15620" max="15620" width="42.140625" style="61" customWidth="1"/>
    <col min="15621" max="15621" width="0" style="61" hidden="1" customWidth="1"/>
    <col min="15622" max="15622" width="12.7109375" style="61" customWidth="1"/>
    <col min="15623" max="15623" width="13.5703125" style="61" customWidth="1"/>
    <col min="15624" max="15624" width="14" style="61" customWidth="1"/>
    <col min="15625" max="15625" width="13.85546875" style="61" customWidth="1"/>
    <col min="15626" max="15626" width="12.5703125" style="61" customWidth="1"/>
    <col min="15627" max="15629" width="12.7109375" style="61" customWidth="1"/>
    <col min="15630" max="15635" width="0" style="61" hidden="1" customWidth="1"/>
    <col min="15636" max="15636" width="12.140625" style="61" customWidth="1"/>
    <col min="15637" max="15637" width="15.140625" style="61" customWidth="1"/>
    <col min="15638" max="15664" width="8" style="61" customWidth="1"/>
    <col min="15665" max="15872" width="8" style="61"/>
    <col min="15873" max="15873" width="19" style="61" customWidth="1"/>
    <col min="15874" max="15874" width="0" style="61" hidden="1" customWidth="1"/>
    <col min="15875" max="15875" width="6" style="61" customWidth="1"/>
    <col min="15876" max="15876" width="42.140625" style="61" customWidth="1"/>
    <col min="15877" max="15877" width="0" style="61" hidden="1" customWidth="1"/>
    <col min="15878" max="15878" width="12.7109375" style="61" customWidth="1"/>
    <col min="15879" max="15879" width="13.5703125" style="61" customWidth="1"/>
    <col min="15880" max="15880" width="14" style="61" customWidth="1"/>
    <col min="15881" max="15881" width="13.85546875" style="61" customWidth="1"/>
    <col min="15882" max="15882" width="12.5703125" style="61" customWidth="1"/>
    <col min="15883" max="15885" width="12.7109375" style="61" customWidth="1"/>
    <col min="15886" max="15891" width="0" style="61" hidden="1" customWidth="1"/>
    <col min="15892" max="15892" width="12.140625" style="61" customWidth="1"/>
    <col min="15893" max="15893" width="15.140625" style="61" customWidth="1"/>
    <col min="15894" max="15920" width="8" style="61" customWidth="1"/>
    <col min="15921" max="16128" width="8" style="61"/>
    <col min="16129" max="16129" width="19" style="61" customWidth="1"/>
    <col min="16130" max="16130" width="0" style="61" hidden="1" customWidth="1"/>
    <col min="16131" max="16131" width="6" style="61" customWidth="1"/>
    <col min="16132" max="16132" width="42.140625" style="61" customWidth="1"/>
    <col min="16133" max="16133" width="0" style="61" hidden="1" customWidth="1"/>
    <col min="16134" max="16134" width="12.7109375" style="61" customWidth="1"/>
    <col min="16135" max="16135" width="13.5703125" style="61" customWidth="1"/>
    <col min="16136" max="16136" width="14" style="61" customWidth="1"/>
    <col min="16137" max="16137" width="13.85546875" style="61" customWidth="1"/>
    <col min="16138" max="16138" width="12.5703125" style="61" customWidth="1"/>
    <col min="16139" max="16141" width="12.7109375" style="61" customWidth="1"/>
    <col min="16142" max="16147" width="0" style="61" hidden="1" customWidth="1"/>
    <col min="16148" max="16148" width="12.140625" style="61" customWidth="1"/>
    <col min="16149" max="16149" width="15.140625" style="61" customWidth="1"/>
    <col min="16150" max="16176" width="8" style="61" customWidth="1"/>
    <col min="16177" max="16384" width="8" style="61"/>
  </cols>
  <sheetData>
    <row r="1" spans="1:48" x14ac:dyDescent="0.2">
      <c r="C1" s="133"/>
      <c r="D1" s="134"/>
      <c r="E1" s="135"/>
      <c r="N1" s="7" t="s">
        <v>19</v>
      </c>
    </row>
    <row r="2" spans="1:48" s="62" customFormat="1" ht="16.5" customHeight="1" x14ac:dyDescent="0.25">
      <c r="B2" s="121"/>
      <c r="C2" s="225" t="s">
        <v>101</v>
      </c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6"/>
      <c r="O2" s="120"/>
      <c r="P2" s="120"/>
    </row>
    <row r="3" spans="1:48" s="62" customFormat="1" ht="16.5" thickBot="1" x14ac:dyDescent="0.3">
      <c r="C3" s="119"/>
      <c r="D3" s="118"/>
      <c r="E3" s="117"/>
      <c r="F3" s="116"/>
      <c r="G3" s="116"/>
      <c r="H3" s="116"/>
      <c r="I3" s="116"/>
      <c r="J3" s="116"/>
      <c r="K3" s="116"/>
      <c r="L3" s="116"/>
      <c r="M3" s="115"/>
      <c r="N3" s="114"/>
      <c r="O3" s="114"/>
      <c r="P3" s="113" t="s">
        <v>100</v>
      </c>
    </row>
    <row r="4" spans="1:48" s="108" customFormat="1" ht="19.5" thickBot="1" x14ac:dyDescent="0.35">
      <c r="A4" s="112"/>
      <c r="B4" s="109"/>
      <c r="C4" s="111"/>
      <c r="D4" s="227" t="s">
        <v>99</v>
      </c>
      <c r="E4" s="229" t="s">
        <v>98</v>
      </c>
      <c r="F4" s="230" t="s">
        <v>97</v>
      </c>
      <c r="G4" s="232" t="s">
        <v>96</v>
      </c>
      <c r="H4" s="232"/>
      <c r="I4" s="232"/>
      <c r="J4" s="232"/>
      <c r="K4" s="232"/>
      <c r="L4" s="232"/>
      <c r="M4" s="232"/>
      <c r="N4" s="232"/>
      <c r="O4" s="232"/>
      <c r="P4" s="232"/>
      <c r="Q4" s="175"/>
      <c r="R4" s="110"/>
      <c r="S4" s="109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</row>
    <row r="5" spans="1:48" s="101" customFormat="1" ht="31.5" customHeight="1" thickBot="1" x14ac:dyDescent="0.3">
      <c r="A5" s="107"/>
      <c r="B5" s="103"/>
      <c r="C5" s="106"/>
      <c r="D5" s="228"/>
      <c r="E5" s="229"/>
      <c r="F5" s="231"/>
      <c r="G5" s="105" t="s">
        <v>95</v>
      </c>
      <c r="H5" s="105" t="s">
        <v>94</v>
      </c>
      <c r="I5" s="105" t="s">
        <v>93</v>
      </c>
      <c r="J5" s="105" t="s">
        <v>92</v>
      </c>
      <c r="K5" s="105" t="s">
        <v>91</v>
      </c>
      <c r="L5" s="105" t="s">
        <v>90</v>
      </c>
      <c r="M5" s="105" t="s">
        <v>89</v>
      </c>
      <c r="N5" s="105" t="s">
        <v>88</v>
      </c>
      <c r="O5" s="105" t="s">
        <v>87</v>
      </c>
      <c r="P5" s="105" t="s">
        <v>86</v>
      </c>
      <c r="Q5" s="176"/>
      <c r="R5" s="104"/>
      <c r="S5" s="103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</row>
    <row r="6" spans="1:48" s="188" customFormat="1" ht="11.25" x14ac:dyDescent="0.2">
      <c r="A6" s="183"/>
      <c r="B6" s="184"/>
      <c r="C6" s="185" t="s">
        <v>34</v>
      </c>
      <c r="D6" s="186" t="s">
        <v>33</v>
      </c>
      <c r="E6" s="187"/>
      <c r="F6" s="186">
        <v>1</v>
      </c>
      <c r="G6" s="186">
        <v>2</v>
      </c>
      <c r="H6" s="186">
        <f t="shared" ref="H6:O6" si="0">G6+1</f>
        <v>3</v>
      </c>
      <c r="I6" s="186">
        <f t="shared" si="0"/>
        <v>4</v>
      </c>
      <c r="J6" s="186">
        <f t="shared" si="0"/>
        <v>5</v>
      </c>
      <c r="K6" s="186">
        <f t="shared" si="0"/>
        <v>6</v>
      </c>
      <c r="L6" s="186">
        <f t="shared" si="0"/>
        <v>7</v>
      </c>
      <c r="M6" s="186">
        <f t="shared" si="0"/>
        <v>8</v>
      </c>
      <c r="N6" s="186">
        <f t="shared" si="0"/>
        <v>9</v>
      </c>
      <c r="O6" s="186">
        <f t="shared" si="0"/>
        <v>10</v>
      </c>
      <c r="P6" s="186">
        <v>11</v>
      </c>
      <c r="Q6" s="183"/>
      <c r="S6" s="184"/>
      <c r="T6" s="189"/>
      <c r="U6" s="189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</row>
    <row r="7" spans="1:48" s="92" customFormat="1" ht="38.25" customHeight="1" x14ac:dyDescent="0.25">
      <c r="A7" s="95"/>
      <c r="B7" s="94"/>
      <c r="C7" s="99" t="s">
        <v>85</v>
      </c>
      <c r="D7" s="208" t="s">
        <v>4</v>
      </c>
      <c r="E7" s="153"/>
      <c r="F7" s="194">
        <f>F8+F10+F36</f>
        <v>54603.753400000009</v>
      </c>
      <c r="G7" s="194">
        <f t="shared" ref="G7:S7" si="1">G8+G10+G36</f>
        <v>5743.6983600000003</v>
      </c>
      <c r="H7" s="194">
        <f t="shared" si="1"/>
        <v>7955.8535600000005</v>
      </c>
      <c r="I7" s="194">
        <f t="shared" si="1"/>
        <v>4102.0329899999997</v>
      </c>
      <c r="J7" s="194">
        <f t="shared" si="1"/>
        <v>7136.5919999999996</v>
      </c>
      <c r="K7" s="194">
        <f t="shared" si="1"/>
        <v>4081.4248299999999</v>
      </c>
      <c r="L7" s="194">
        <f t="shared" si="1"/>
        <v>3912.8154599999998</v>
      </c>
      <c r="M7" s="194">
        <f t="shared" si="1"/>
        <v>4172.5903500000004</v>
      </c>
      <c r="N7" s="194">
        <f t="shared" si="1"/>
        <v>5733.83446</v>
      </c>
      <c r="O7" s="194">
        <f t="shared" si="1"/>
        <v>8131.2393000000002</v>
      </c>
      <c r="P7" s="194">
        <f t="shared" si="1"/>
        <v>3633.67209</v>
      </c>
      <c r="Q7" s="177">
        <f t="shared" si="1"/>
        <v>0</v>
      </c>
      <c r="R7" s="97">
        <f t="shared" si="1"/>
        <v>0</v>
      </c>
      <c r="S7" s="97">
        <f t="shared" si="1"/>
        <v>0</v>
      </c>
      <c r="T7" s="77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</row>
    <row r="8" spans="1:48" s="89" customFormat="1" ht="38.25" customHeight="1" x14ac:dyDescent="0.2">
      <c r="A8" s="91"/>
      <c r="B8" s="90"/>
      <c r="C8" s="98" t="s">
        <v>84</v>
      </c>
      <c r="D8" s="208" t="s">
        <v>83</v>
      </c>
      <c r="E8" s="181"/>
      <c r="F8" s="195">
        <f>SUM(G8:P8)</f>
        <v>26121.100000000002</v>
      </c>
      <c r="G8" s="194">
        <f t="shared" ref="G8:P8" si="2">SUM(G9:G9)</f>
        <v>3032.77</v>
      </c>
      <c r="H8" s="194">
        <f t="shared" si="2"/>
        <v>2930.16</v>
      </c>
      <c r="I8" s="194">
        <f t="shared" si="2"/>
        <v>2271.33</v>
      </c>
      <c r="J8" s="194">
        <f t="shared" si="2"/>
        <v>2999.86</v>
      </c>
      <c r="K8" s="194">
        <f t="shared" si="2"/>
        <v>1870.23</v>
      </c>
      <c r="L8" s="194">
        <f t="shared" si="2"/>
        <v>2421.92</v>
      </c>
      <c r="M8" s="194">
        <f t="shared" si="2"/>
        <v>2381.9499999999998</v>
      </c>
      <c r="N8" s="194">
        <f t="shared" si="2"/>
        <v>2907.81</v>
      </c>
      <c r="O8" s="194">
        <f t="shared" si="2"/>
        <v>4416.72</v>
      </c>
      <c r="P8" s="194">
        <f t="shared" si="2"/>
        <v>888.35</v>
      </c>
      <c r="Q8" s="178"/>
      <c r="R8" s="96"/>
      <c r="S8" s="82"/>
      <c r="T8" s="83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</row>
    <row r="9" spans="1:48" s="92" customFormat="1" ht="44.25" customHeight="1" x14ac:dyDescent="0.25">
      <c r="A9" s="95"/>
      <c r="B9" s="94"/>
      <c r="C9" s="81" t="s">
        <v>82</v>
      </c>
      <c r="D9" s="209" t="s">
        <v>16</v>
      </c>
      <c r="E9" s="182">
        <v>20857.12</v>
      </c>
      <c r="F9" s="196">
        <f>SUM(G9:P9)</f>
        <v>26121.100000000002</v>
      </c>
      <c r="G9" s="197">
        <v>3032.77</v>
      </c>
      <c r="H9" s="197">
        <v>2930.16</v>
      </c>
      <c r="I9" s="197">
        <v>2271.33</v>
      </c>
      <c r="J9" s="197">
        <v>2999.86</v>
      </c>
      <c r="K9" s="197">
        <v>1870.23</v>
      </c>
      <c r="L9" s="197">
        <v>2421.92</v>
      </c>
      <c r="M9" s="197">
        <v>2381.9499999999998</v>
      </c>
      <c r="N9" s="198">
        <v>2907.81</v>
      </c>
      <c r="O9" s="198">
        <v>4416.72</v>
      </c>
      <c r="P9" s="198">
        <v>888.35</v>
      </c>
      <c r="Q9" s="179"/>
      <c r="R9" s="93"/>
      <c r="S9" s="78"/>
      <c r="T9" s="77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</row>
    <row r="10" spans="1:48" s="89" customFormat="1" ht="36" customHeight="1" x14ac:dyDescent="0.2">
      <c r="A10" s="91"/>
      <c r="B10" s="90"/>
      <c r="C10" s="87" t="s">
        <v>81</v>
      </c>
      <c r="D10" s="210" t="s">
        <v>80</v>
      </c>
      <c r="E10" s="86"/>
      <c r="F10" s="195">
        <f>SUM(G10:P10)</f>
        <v>9399.7453999999998</v>
      </c>
      <c r="G10" s="199">
        <f>G11+G32</f>
        <v>678.42836</v>
      </c>
      <c r="H10" s="199">
        <f t="shared" ref="H10:S10" si="3">H11+H32</f>
        <v>1798.6535600000002</v>
      </c>
      <c r="I10" s="199">
        <f t="shared" si="3"/>
        <v>219.80298999999999</v>
      </c>
      <c r="J10" s="199">
        <f t="shared" si="3"/>
        <v>1085.992</v>
      </c>
      <c r="K10" s="199">
        <f t="shared" si="3"/>
        <v>1101.7648300000001</v>
      </c>
      <c r="L10" s="199">
        <f t="shared" si="3"/>
        <v>358.64545999999996</v>
      </c>
      <c r="M10" s="199">
        <f t="shared" si="3"/>
        <v>586.95035000000007</v>
      </c>
      <c r="N10" s="199">
        <f t="shared" si="3"/>
        <v>859.71446000000003</v>
      </c>
      <c r="O10" s="199">
        <f t="shared" si="3"/>
        <v>463.21929999999998</v>
      </c>
      <c r="P10" s="199">
        <f t="shared" si="3"/>
        <v>2246.5740900000001</v>
      </c>
      <c r="Q10" s="180">
        <f t="shared" si="3"/>
        <v>0</v>
      </c>
      <c r="R10" s="88">
        <f t="shared" si="3"/>
        <v>0</v>
      </c>
      <c r="S10" s="88">
        <f t="shared" si="3"/>
        <v>0</v>
      </c>
      <c r="T10" s="83">
        <f>F11+F32</f>
        <v>9399.7453999999998</v>
      </c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</row>
    <row r="11" spans="1:48" s="82" customFormat="1" ht="50.25" customHeight="1" x14ac:dyDescent="0.3">
      <c r="C11" s="87" t="s">
        <v>79</v>
      </c>
      <c r="D11" s="211" t="s">
        <v>78</v>
      </c>
      <c r="E11" s="86"/>
      <c r="F11" s="195">
        <f>SUM(G11:P11)</f>
        <v>8485.4814000000006</v>
      </c>
      <c r="G11" s="195">
        <f>G12+G13+G14+G21+G31</f>
        <v>615.42836</v>
      </c>
      <c r="H11" s="195">
        <f t="shared" ref="H11:P11" si="4">H12+H13+H14+H21+H31</f>
        <v>1481.6535600000002</v>
      </c>
      <c r="I11" s="195">
        <f t="shared" si="4"/>
        <v>179.80298999999999</v>
      </c>
      <c r="J11" s="195">
        <f t="shared" si="4"/>
        <v>1052.992</v>
      </c>
      <c r="K11" s="195">
        <f t="shared" si="4"/>
        <v>1062.2648300000001</v>
      </c>
      <c r="L11" s="195">
        <f t="shared" si="4"/>
        <v>316.62545999999998</v>
      </c>
      <c r="M11" s="195">
        <f t="shared" si="4"/>
        <v>537.25035000000003</v>
      </c>
      <c r="N11" s="195">
        <f t="shared" si="4"/>
        <v>808.71446000000003</v>
      </c>
      <c r="O11" s="195">
        <f t="shared" si="4"/>
        <v>184.17530000000002</v>
      </c>
      <c r="P11" s="195">
        <f t="shared" si="4"/>
        <v>2246.5740900000001</v>
      </c>
      <c r="Q11" s="180">
        <f>SUM(Q12:Q14)</f>
        <v>0</v>
      </c>
      <c r="R11" s="88">
        <f>SUM(R12:R14)</f>
        <v>0</v>
      </c>
      <c r="S11" s="88">
        <f>SUM(S12:S14)</f>
        <v>0</v>
      </c>
      <c r="T11" s="83">
        <f>F12+F13+F14+F21+F31</f>
        <v>8485.4814000000006</v>
      </c>
    </row>
    <row r="12" spans="1:48" s="82" customFormat="1" ht="49.5" customHeight="1" x14ac:dyDescent="0.2">
      <c r="C12" s="81" t="s">
        <v>77</v>
      </c>
      <c r="D12" s="212" t="s">
        <v>76</v>
      </c>
      <c r="E12" s="86"/>
      <c r="F12" s="200">
        <f>SUM(G12:P12)</f>
        <v>1710.05</v>
      </c>
      <c r="G12" s="201"/>
      <c r="H12" s="201"/>
      <c r="I12" s="201"/>
      <c r="J12" s="201"/>
      <c r="K12" s="201"/>
      <c r="L12" s="201"/>
      <c r="M12" s="201"/>
      <c r="N12" s="202"/>
      <c r="O12" s="202"/>
      <c r="P12" s="202">
        <v>1710.05</v>
      </c>
      <c r="Q12" s="85"/>
      <c r="R12" s="85"/>
      <c r="S12" s="84"/>
      <c r="T12" s="83"/>
    </row>
    <row r="13" spans="1:48" s="76" customFormat="1" ht="37.5" x14ac:dyDescent="0.3">
      <c r="C13" s="81" t="s">
        <v>75</v>
      </c>
      <c r="D13" s="213" t="s">
        <v>74</v>
      </c>
      <c r="E13" s="80"/>
      <c r="F13" s="203">
        <f t="shared" ref="F13:F35" si="5">SUM(G13:P13)</f>
        <v>1161.4323300000001</v>
      </c>
      <c r="G13" s="201">
        <f>165.073+2.832-38.98863</f>
        <v>128.91637</v>
      </c>
      <c r="H13" s="201">
        <f>243.283+4.017-17.67744</f>
        <v>229.62255999999999</v>
      </c>
      <c r="I13" s="201">
        <f>129.135+2.019-12.34573</f>
        <v>118.80826999999999</v>
      </c>
      <c r="J13" s="201">
        <f>134.785+2.403</f>
        <v>137.18799999999999</v>
      </c>
      <c r="K13" s="201">
        <f>97.978+1.254-5.29718</f>
        <v>93.934820000000002</v>
      </c>
      <c r="L13" s="201">
        <f>103.79+1.68-21.95589</f>
        <v>83.514110000000016</v>
      </c>
      <c r="M13" s="201">
        <f>66.39+0.699-11.64265</f>
        <v>55.446349999999995</v>
      </c>
      <c r="N13" s="202">
        <f>66.869+64.78932-12.50216-10.2457</f>
        <v>108.91046</v>
      </c>
      <c r="O13" s="202">
        <f>119.105+1.7025-18.4362</f>
        <v>102.37130000000001</v>
      </c>
      <c r="P13" s="204">
        <f>125.462+6.8745-29.61641</f>
        <v>102.72009</v>
      </c>
      <c r="Q13" s="79"/>
      <c r="R13" s="79"/>
      <c r="S13" s="78"/>
      <c r="T13" s="77"/>
    </row>
    <row r="14" spans="1:48" s="76" customFormat="1" ht="56.25" x14ac:dyDescent="0.3">
      <c r="C14" s="87" t="s">
        <v>73</v>
      </c>
      <c r="D14" s="214" t="s">
        <v>72</v>
      </c>
      <c r="E14" s="80"/>
      <c r="F14" s="205">
        <f t="shared" si="5"/>
        <v>2246.6517199999998</v>
      </c>
      <c r="G14" s="199">
        <f>SUM(G15:G20)</f>
        <v>202.70799</v>
      </c>
      <c r="H14" s="199">
        <f t="shared" ref="H14:P14" si="6">SUM(H15:H20)</f>
        <v>668.22699999999998</v>
      </c>
      <c r="I14" s="199">
        <f t="shared" si="6"/>
        <v>27.190719999999999</v>
      </c>
      <c r="J14" s="199">
        <f t="shared" si="6"/>
        <v>382</v>
      </c>
      <c r="K14" s="199">
        <f t="shared" si="6"/>
        <v>604.52601000000004</v>
      </c>
      <c r="L14" s="199">
        <f t="shared" si="6"/>
        <v>0</v>
      </c>
      <c r="M14" s="199">
        <f t="shared" si="6"/>
        <v>48</v>
      </c>
      <c r="N14" s="199">
        <f t="shared" si="6"/>
        <v>266</v>
      </c>
      <c r="O14" s="199">
        <f t="shared" si="6"/>
        <v>48</v>
      </c>
      <c r="P14" s="199">
        <f t="shared" si="6"/>
        <v>0</v>
      </c>
      <c r="Q14" s="79"/>
      <c r="R14" s="79"/>
      <c r="S14" s="78"/>
      <c r="T14" s="77"/>
    </row>
    <row r="15" spans="1:48" s="76" customFormat="1" ht="18.75" x14ac:dyDescent="0.3">
      <c r="C15" s="81"/>
      <c r="D15" s="215" t="s">
        <v>71</v>
      </c>
      <c r="E15" s="80"/>
      <c r="F15" s="203">
        <f t="shared" si="5"/>
        <v>628.70799</v>
      </c>
      <c r="G15" s="201">
        <v>178.70799</v>
      </c>
      <c r="H15" s="201">
        <v>300</v>
      </c>
      <c r="I15" s="201"/>
      <c r="J15" s="201">
        <v>150</v>
      </c>
      <c r="K15" s="201"/>
      <c r="L15" s="201"/>
      <c r="M15" s="201"/>
      <c r="N15" s="202"/>
      <c r="O15" s="202"/>
      <c r="P15" s="204"/>
      <c r="Q15" s="79"/>
      <c r="R15" s="79"/>
      <c r="S15" s="78"/>
      <c r="T15" s="77"/>
    </row>
    <row r="16" spans="1:48" s="76" customFormat="1" ht="18.75" x14ac:dyDescent="0.3">
      <c r="C16" s="81"/>
      <c r="D16" s="215" t="s">
        <v>70</v>
      </c>
      <c r="E16" s="80"/>
      <c r="F16" s="203">
        <f t="shared" si="5"/>
        <v>468</v>
      </c>
      <c r="G16" s="201">
        <v>8</v>
      </c>
      <c r="H16" s="201"/>
      <c r="I16" s="201"/>
      <c r="J16" s="201">
        <f>210</f>
        <v>210</v>
      </c>
      <c r="K16" s="201"/>
      <c r="L16" s="201"/>
      <c r="M16" s="201"/>
      <c r="N16" s="202">
        <f>250</f>
        <v>250</v>
      </c>
      <c r="O16" s="202"/>
      <c r="P16" s="204"/>
      <c r="Q16" s="79"/>
      <c r="R16" s="79"/>
      <c r="S16" s="78"/>
      <c r="T16" s="77"/>
    </row>
    <row r="17" spans="3:20" s="76" customFormat="1" ht="18.75" x14ac:dyDescent="0.3">
      <c r="C17" s="81"/>
      <c r="D17" s="215" t="s">
        <v>69</v>
      </c>
      <c r="E17" s="80"/>
      <c r="F17" s="203">
        <f t="shared" si="5"/>
        <v>631.7167300000001</v>
      </c>
      <c r="G17" s="201"/>
      <c r="H17" s="201"/>
      <c r="I17" s="201">
        <f>27.19072</f>
        <v>27.190719999999999</v>
      </c>
      <c r="J17" s="201"/>
      <c r="K17" s="201">
        <f>604.52601</f>
        <v>604.52601000000004</v>
      </c>
      <c r="L17" s="201"/>
      <c r="M17" s="201"/>
      <c r="N17" s="202"/>
      <c r="O17" s="202"/>
      <c r="P17" s="204"/>
      <c r="Q17" s="79"/>
      <c r="R17" s="79"/>
      <c r="S17" s="78"/>
      <c r="T17" s="77"/>
    </row>
    <row r="18" spans="3:20" s="76" customFormat="1" ht="18.75" x14ac:dyDescent="0.3">
      <c r="C18" s="81"/>
      <c r="D18" s="215" t="s">
        <v>68</v>
      </c>
      <c r="E18" s="80"/>
      <c r="F18" s="203">
        <f t="shared" si="5"/>
        <v>120</v>
      </c>
      <c r="G18" s="201"/>
      <c r="H18" s="201">
        <v>120</v>
      </c>
      <c r="I18" s="201"/>
      <c r="J18" s="201"/>
      <c r="K18" s="201"/>
      <c r="L18" s="201"/>
      <c r="M18" s="201"/>
      <c r="N18" s="202"/>
      <c r="O18" s="202"/>
      <c r="P18" s="204"/>
      <c r="Q18" s="79"/>
      <c r="R18" s="79"/>
      <c r="S18" s="78"/>
      <c r="T18" s="77"/>
    </row>
    <row r="19" spans="3:20" s="76" customFormat="1" ht="18.75" x14ac:dyDescent="0.3">
      <c r="C19" s="81"/>
      <c r="D19" s="215" t="s">
        <v>67</v>
      </c>
      <c r="E19" s="80"/>
      <c r="F19" s="203">
        <f t="shared" si="5"/>
        <v>216.227</v>
      </c>
      <c r="G19" s="201"/>
      <c r="H19" s="201">
        <v>216.227</v>
      </c>
      <c r="I19" s="201"/>
      <c r="J19" s="201"/>
      <c r="K19" s="201"/>
      <c r="L19" s="201"/>
      <c r="M19" s="201"/>
      <c r="N19" s="202"/>
      <c r="O19" s="202"/>
      <c r="P19" s="204"/>
      <c r="Q19" s="79"/>
      <c r="R19" s="79"/>
      <c r="S19" s="78"/>
      <c r="T19" s="77"/>
    </row>
    <row r="20" spans="3:20" s="76" customFormat="1" ht="37.5" x14ac:dyDescent="0.3">
      <c r="C20" s="81"/>
      <c r="D20" s="215" t="s">
        <v>66</v>
      </c>
      <c r="E20" s="80"/>
      <c r="F20" s="203">
        <f t="shared" si="5"/>
        <v>182</v>
      </c>
      <c r="G20" s="201">
        <v>16</v>
      </c>
      <c r="H20" s="201">
        <v>32</v>
      </c>
      <c r="I20" s="201"/>
      <c r="J20" s="201">
        <v>22</v>
      </c>
      <c r="K20" s="201"/>
      <c r="L20" s="201"/>
      <c r="M20" s="201">
        <v>48</v>
      </c>
      <c r="N20" s="202">
        <v>16</v>
      </c>
      <c r="O20" s="202">
        <v>48</v>
      </c>
      <c r="P20" s="204"/>
      <c r="Q20" s="79"/>
      <c r="R20" s="79"/>
      <c r="S20" s="78"/>
      <c r="T20" s="77"/>
    </row>
    <row r="21" spans="3:20" s="76" customFormat="1" ht="75" x14ac:dyDescent="0.3">
      <c r="C21" s="87" t="s">
        <v>65</v>
      </c>
      <c r="D21" s="214" t="s">
        <v>64</v>
      </c>
      <c r="E21" s="86"/>
      <c r="F21" s="205">
        <f t="shared" si="5"/>
        <v>3029.30735</v>
      </c>
      <c r="G21" s="199">
        <f>SUM(G22:G30)</f>
        <v>250</v>
      </c>
      <c r="H21" s="199">
        <f t="shared" ref="H21:P21" si="7">SUM(H22:H30)</f>
        <v>550</v>
      </c>
      <c r="I21" s="199">
        <f t="shared" si="7"/>
        <v>0</v>
      </c>
      <c r="J21" s="199">
        <f t="shared" si="7"/>
        <v>500</v>
      </c>
      <c r="K21" s="199">
        <f t="shared" si="7"/>
        <v>330</v>
      </c>
      <c r="L21" s="199">
        <f t="shared" si="7"/>
        <v>199.30735000000001</v>
      </c>
      <c r="M21" s="199">
        <f t="shared" si="7"/>
        <v>400</v>
      </c>
      <c r="N21" s="199">
        <f t="shared" si="7"/>
        <v>400</v>
      </c>
      <c r="O21" s="199">
        <f t="shared" si="7"/>
        <v>0</v>
      </c>
      <c r="P21" s="199">
        <f t="shared" si="7"/>
        <v>400</v>
      </c>
      <c r="Q21" s="79"/>
      <c r="R21" s="79"/>
      <c r="S21" s="78"/>
      <c r="T21" s="77"/>
    </row>
    <row r="22" spans="3:20" s="76" customFormat="1" ht="18.75" x14ac:dyDescent="0.25">
      <c r="C22" s="81"/>
      <c r="D22" s="216" t="s">
        <v>63</v>
      </c>
      <c r="E22" s="80"/>
      <c r="F22" s="203">
        <f t="shared" si="5"/>
        <v>400</v>
      </c>
      <c r="G22" s="201">
        <v>250</v>
      </c>
      <c r="H22" s="201"/>
      <c r="I22" s="201"/>
      <c r="J22" s="206">
        <v>150</v>
      </c>
      <c r="K22" s="201"/>
      <c r="L22" s="201"/>
      <c r="M22" s="201"/>
      <c r="N22" s="202"/>
      <c r="O22" s="202"/>
      <c r="P22" s="204"/>
      <c r="Q22" s="79"/>
      <c r="R22" s="79"/>
      <c r="S22" s="78"/>
      <c r="T22" s="77"/>
    </row>
    <row r="23" spans="3:20" s="76" customFormat="1" ht="18.75" x14ac:dyDescent="0.25">
      <c r="C23" s="81"/>
      <c r="D23" s="216" t="s">
        <v>62</v>
      </c>
      <c r="E23" s="80"/>
      <c r="F23" s="203">
        <f t="shared" si="5"/>
        <v>150</v>
      </c>
      <c r="G23" s="201"/>
      <c r="H23" s="201">
        <v>150</v>
      </c>
      <c r="I23" s="201"/>
      <c r="J23" s="206"/>
      <c r="K23" s="201"/>
      <c r="L23" s="201"/>
      <c r="M23" s="201"/>
      <c r="N23" s="202"/>
      <c r="O23" s="202"/>
      <c r="P23" s="204"/>
      <c r="Q23" s="79"/>
      <c r="R23" s="79"/>
      <c r="S23" s="78"/>
      <c r="T23" s="77"/>
    </row>
    <row r="24" spans="3:20" s="76" customFormat="1" ht="37.5" x14ac:dyDescent="0.25">
      <c r="C24" s="81"/>
      <c r="D24" s="216" t="s">
        <v>61</v>
      </c>
      <c r="E24" s="80"/>
      <c r="F24" s="203">
        <f t="shared" si="5"/>
        <v>350</v>
      </c>
      <c r="G24" s="201"/>
      <c r="H24" s="201"/>
      <c r="I24" s="201"/>
      <c r="J24" s="206">
        <v>350</v>
      </c>
      <c r="K24" s="201"/>
      <c r="L24" s="201"/>
      <c r="M24" s="201"/>
      <c r="N24" s="202"/>
      <c r="O24" s="202"/>
      <c r="P24" s="204"/>
      <c r="Q24" s="79"/>
      <c r="R24" s="79"/>
      <c r="S24" s="78"/>
      <c r="T24" s="77"/>
    </row>
    <row r="25" spans="3:20" s="76" customFormat="1" ht="18.75" x14ac:dyDescent="0.25">
      <c r="C25" s="81"/>
      <c r="D25" s="216" t="s">
        <v>60</v>
      </c>
      <c r="E25" s="80"/>
      <c r="F25" s="203">
        <f t="shared" si="5"/>
        <v>330</v>
      </c>
      <c r="G25" s="201"/>
      <c r="H25" s="201"/>
      <c r="I25" s="201"/>
      <c r="J25" s="206"/>
      <c r="K25" s="201">
        <v>330</v>
      </c>
      <c r="L25" s="201"/>
      <c r="M25" s="201"/>
      <c r="N25" s="202"/>
      <c r="O25" s="202"/>
      <c r="P25" s="204"/>
      <c r="Q25" s="79"/>
      <c r="R25" s="79"/>
      <c r="S25" s="78"/>
      <c r="T25" s="77"/>
    </row>
    <row r="26" spans="3:20" s="76" customFormat="1" ht="37.5" x14ac:dyDescent="0.25">
      <c r="C26" s="81"/>
      <c r="D26" s="216" t="s">
        <v>59</v>
      </c>
      <c r="E26" s="80"/>
      <c r="F26" s="203">
        <f t="shared" si="5"/>
        <v>400</v>
      </c>
      <c r="G26" s="201"/>
      <c r="H26" s="201"/>
      <c r="I26" s="201"/>
      <c r="J26" s="206"/>
      <c r="K26" s="201"/>
      <c r="L26" s="201"/>
      <c r="M26" s="201">
        <v>400</v>
      </c>
      <c r="N26" s="202"/>
      <c r="O26" s="202"/>
      <c r="P26" s="204"/>
      <c r="Q26" s="79"/>
      <c r="R26" s="79"/>
      <c r="S26" s="78"/>
      <c r="T26" s="77"/>
    </row>
    <row r="27" spans="3:20" s="76" customFormat="1" ht="37.5" x14ac:dyDescent="0.3">
      <c r="C27" s="81"/>
      <c r="D27" s="215" t="s">
        <v>58</v>
      </c>
      <c r="E27" s="80"/>
      <c r="F27" s="203">
        <f t="shared" si="5"/>
        <v>400</v>
      </c>
      <c r="G27" s="201"/>
      <c r="H27" s="201"/>
      <c r="I27" s="201"/>
      <c r="J27" s="206"/>
      <c r="K27" s="201"/>
      <c r="L27" s="201"/>
      <c r="M27" s="201"/>
      <c r="N27" s="202">
        <v>400</v>
      </c>
      <c r="O27" s="202"/>
      <c r="P27" s="204"/>
      <c r="Q27" s="79"/>
      <c r="R27" s="79"/>
      <c r="S27" s="78"/>
      <c r="T27" s="77"/>
    </row>
    <row r="28" spans="3:20" s="76" customFormat="1" ht="18.75" x14ac:dyDescent="0.25">
      <c r="C28" s="81"/>
      <c r="D28" s="216" t="s">
        <v>57</v>
      </c>
      <c r="E28" s="80"/>
      <c r="F28" s="203">
        <f t="shared" si="5"/>
        <v>600</v>
      </c>
      <c r="G28" s="201"/>
      <c r="H28" s="201">
        <v>400</v>
      </c>
      <c r="I28" s="201"/>
      <c r="J28" s="206"/>
      <c r="K28" s="201"/>
      <c r="L28" s="201"/>
      <c r="M28" s="201"/>
      <c r="N28" s="202"/>
      <c r="O28" s="202"/>
      <c r="P28" s="204">
        <v>200</v>
      </c>
      <c r="Q28" s="79"/>
      <c r="R28" s="79"/>
      <c r="S28" s="78"/>
      <c r="T28" s="77"/>
    </row>
    <row r="29" spans="3:20" s="76" customFormat="1" ht="37.5" x14ac:dyDescent="0.25">
      <c r="C29" s="81"/>
      <c r="D29" s="216" t="s">
        <v>56</v>
      </c>
      <c r="E29" s="80"/>
      <c r="F29" s="203">
        <f t="shared" si="5"/>
        <v>200</v>
      </c>
      <c r="G29" s="201"/>
      <c r="H29" s="201"/>
      <c r="I29" s="201"/>
      <c r="J29" s="206"/>
      <c r="K29" s="201"/>
      <c r="L29" s="201"/>
      <c r="M29" s="201"/>
      <c r="N29" s="202"/>
      <c r="O29" s="202"/>
      <c r="P29" s="204">
        <v>200</v>
      </c>
      <c r="Q29" s="79"/>
      <c r="R29" s="79"/>
      <c r="S29" s="78"/>
      <c r="T29" s="77"/>
    </row>
    <row r="30" spans="3:20" s="76" customFormat="1" ht="56.25" x14ac:dyDescent="0.3">
      <c r="C30" s="81"/>
      <c r="D30" s="215" t="s">
        <v>55</v>
      </c>
      <c r="E30" s="80"/>
      <c r="F30" s="203">
        <f t="shared" si="5"/>
        <v>199.30735000000001</v>
      </c>
      <c r="G30" s="201"/>
      <c r="H30" s="201"/>
      <c r="I30" s="201"/>
      <c r="J30" s="206"/>
      <c r="K30" s="201"/>
      <c r="L30" s="201">
        <v>199.30735000000001</v>
      </c>
      <c r="M30" s="201"/>
      <c r="N30" s="202"/>
      <c r="O30" s="202"/>
      <c r="P30" s="204"/>
      <c r="Q30" s="79"/>
      <c r="R30" s="79"/>
      <c r="S30" s="78"/>
      <c r="T30" s="77"/>
    </row>
    <row r="31" spans="3:20" s="76" customFormat="1" ht="75" x14ac:dyDescent="0.3">
      <c r="C31" s="87" t="s">
        <v>114</v>
      </c>
      <c r="D31" s="214" t="s">
        <v>17</v>
      </c>
      <c r="E31" s="86"/>
      <c r="F31" s="207">
        <f t="shared" si="5"/>
        <v>338.03999999999996</v>
      </c>
      <c r="G31" s="199">
        <v>33.804000000000002</v>
      </c>
      <c r="H31" s="199">
        <v>33.804000000000002</v>
      </c>
      <c r="I31" s="199">
        <v>33.804000000000002</v>
      </c>
      <c r="J31" s="199">
        <v>33.804000000000002</v>
      </c>
      <c r="K31" s="199">
        <v>33.804000000000002</v>
      </c>
      <c r="L31" s="199">
        <v>33.804000000000002</v>
      </c>
      <c r="M31" s="199">
        <v>33.804000000000002</v>
      </c>
      <c r="N31" s="199">
        <v>33.804000000000002</v>
      </c>
      <c r="O31" s="199">
        <v>33.804000000000002</v>
      </c>
      <c r="P31" s="199">
        <v>33.804000000000002</v>
      </c>
      <c r="Q31" s="79"/>
      <c r="R31" s="79"/>
      <c r="S31" s="78"/>
      <c r="T31" s="77"/>
    </row>
    <row r="32" spans="3:20" s="82" customFormat="1" ht="53.25" customHeight="1" x14ac:dyDescent="0.3">
      <c r="C32" s="87" t="s">
        <v>54</v>
      </c>
      <c r="D32" s="211" t="s">
        <v>53</v>
      </c>
      <c r="E32" s="86"/>
      <c r="F32" s="195">
        <f t="shared" si="5"/>
        <v>914.26400000000001</v>
      </c>
      <c r="G32" s="199">
        <f t="shared" ref="G32:P32" si="8">G33+G34+G35</f>
        <v>63</v>
      </c>
      <c r="H32" s="199">
        <f t="shared" si="8"/>
        <v>317</v>
      </c>
      <c r="I32" s="199">
        <f t="shared" si="8"/>
        <v>40</v>
      </c>
      <c r="J32" s="199">
        <f t="shared" si="8"/>
        <v>33</v>
      </c>
      <c r="K32" s="199">
        <f t="shared" si="8"/>
        <v>39.5</v>
      </c>
      <c r="L32" s="199">
        <f t="shared" si="8"/>
        <v>42.02</v>
      </c>
      <c r="M32" s="199">
        <f t="shared" si="8"/>
        <v>49.7</v>
      </c>
      <c r="N32" s="199">
        <f t="shared" si="8"/>
        <v>51</v>
      </c>
      <c r="O32" s="199">
        <f t="shared" si="8"/>
        <v>279.04399999999998</v>
      </c>
      <c r="P32" s="199">
        <f t="shared" si="8"/>
        <v>0</v>
      </c>
      <c r="Q32" s="85"/>
      <c r="R32" s="85"/>
      <c r="S32" s="84"/>
      <c r="T32" s="83"/>
    </row>
    <row r="33" spans="3:48" s="76" customFormat="1" ht="78.75" hidden="1" customHeight="1" x14ac:dyDescent="0.25">
      <c r="C33" s="81" t="s">
        <v>52</v>
      </c>
      <c r="D33" s="217" t="s">
        <v>51</v>
      </c>
      <c r="E33" s="80"/>
      <c r="F33" s="200">
        <f t="shared" si="5"/>
        <v>0</v>
      </c>
      <c r="G33" s="201"/>
      <c r="H33" s="201"/>
      <c r="I33" s="201"/>
      <c r="J33" s="201"/>
      <c r="K33" s="201"/>
      <c r="L33" s="201"/>
      <c r="M33" s="201"/>
      <c r="N33" s="202"/>
      <c r="O33" s="202"/>
      <c r="P33" s="204"/>
      <c r="Q33" s="79"/>
      <c r="R33" s="79"/>
      <c r="S33" s="78"/>
      <c r="T33" s="77"/>
    </row>
    <row r="34" spans="3:48" s="76" customFormat="1" ht="60.75" customHeight="1" x14ac:dyDescent="0.25">
      <c r="C34" s="81" t="s">
        <v>52</v>
      </c>
      <c r="D34" s="217" t="s">
        <v>50</v>
      </c>
      <c r="E34" s="80"/>
      <c r="F34" s="200">
        <f t="shared" si="5"/>
        <v>795.84</v>
      </c>
      <c r="G34" s="201">
        <f>63</f>
        <v>63</v>
      </c>
      <c r="H34" s="201">
        <f>140+177</f>
        <v>317</v>
      </c>
      <c r="I34" s="201">
        <v>40</v>
      </c>
      <c r="J34" s="201">
        <f>33</f>
        <v>33</v>
      </c>
      <c r="K34" s="201">
        <v>39.5</v>
      </c>
      <c r="L34" s="201">
        <v>42.02</v>
      </c>
      <c r="M34" s="201">
        <v>49.7</v>
      </c>
      <c r="N34" s="202">
        <f>51</f>
        <v>51</v>
      </c>
      <c r="O34" s="202">
        <f>100+60.62</f>
        <v>160.62</v>
      </c>
      <c r="P34" s="204"/>
      <c r="Q34" s="79"/>
      <c r="R34" s="79"/>
      <c r="S34" s="78"/>
      <c r="T34" s="77"/>
    </row>
    <row r="35" spans="3:48" s="76" customFormat="1" ht="39" customHeight="1" x14ac:dyDescent="0.3">
      <c r="C35" s="81" t="s">
        <v>115</v>
      </c>
      <c r="D35" s="218" t="s">
        <v>49</v>
      </c>
      <c r="E35" s="80"/>
      <c r="F35" s="203">
        <f t="shared" si="5"/>
        <v>118.42400000000001</v>
      </c>
      <c r="G35" s="201"/>
      <c r="H35" s="201"/>
      <c r="I35" s="201"/>
      <c r="J35" s="201"/>
      <c r="K35" s="201"/>
      <c r="L35" s="201"/>
      <c r="M35" s="201"/>
      <c r="N35" s="202"/>
      <c r="O35" s="202">
        <v>118.42400000000001</v>
      </c>
      <c r="P35" s="204"/>
      <c r="Q35" s="79"/>
      <c r="R35" s="79"/>
      <c r="S35" s="78"/>
      <c r="T35" s="77"/>
    </row>
    <row r="36" spans="3:48" s="82" customFormat="1" ht="37.5" x14ac:dyDescent="0.2">
      <c r="C36" s="87" t="s">
        <v>48</v>
      </c>
      <c r="D36" s="210" t="s">
        <v>47</v>
      </c>
      <c r="E36" s="86"/>
      <c r="F36" s="195">
        <f t="shared" ref="F36:P36" si="9">SUM(F37:F39)</f>
        <v>19082.908000000003</v>
      </c>
      <c r="G36" s="205">
        <f>SUM(G37:G39)</f>
        <v>2032.5</v>
      </c>
      <c r="H36" s="205">
        <f t="shared" si="9"/>
        <v>3227.04</v>
      </c>
      <c r="I36" s="205">
        <f t="shared" si="9"/>
        <v>1610.9</v>
      </c>
      <c r="J36" s="205">
        <f t="shared" si="9"/>
        <v>3050.74</v>
      </c>
      <c r="K36" s="205">
        <f t="shared" si="9"/>
        <v>1109.43</v>
      </c>
      <c r="L36" s="205">
        <f t="shared" si="9"/>
        <v>1132.25</v>
      </c>
      <c r="M36" s="205">
        <f t="shared" si="9"/>
        <v>1203.69</v>
      </c>
      <c r="N36" s="205">
        <f t="shared" si="9"/>
        <v>1966.31</v>
      </c>
      <c r="O36" s="205">
        <f t="shared" si="9"/>
        <v>3251.3</v>
      </c>
      <c r="P36" s="205">
        <f t="shared" si="9"/>
        <v>498.74800000000005</v>
      </c>
      <c r="Q36" s="85"/>
      <c r="R36" s="85"/>
      <c r="S36" s="84"/>
      <c r="T36" s="83"/>
    </row>
    <row r="37" spans="3:48" s="82" customFormat="1" ht="56.25" x14ac:dyDescent="0.2">
      <c r="C37" s="81" t="s">
        <v>46</v>
      </c>
      <c r="D37" s="212" t="s">
        <v>45</v>
      </c>
      <c r="E37" s="86"/>
      <c r="F37" s="200">
        <f>SUM(G37:P37)</f>
        <v>18572.060000000001</v>
      </c>
      <c r="G37" s="201">
        <f>1047.6+884.9+100</f>
        <v>2032.5</v>
      </c>
      <c r="H37" s="201">
        <f>1519.7+1707.34</f>
        <v>3227.04</v>
      </c>
      <c r="I37" s="201">
        <f>894.5+536.4+180</f>
        <v>1610.9</v>
      </c>
      <c r="J37" s="201">
        <f>1453.9+1296.84+200</f>
        <v>2950.74</v>
      </c>
      <c r="K37" s="201">
        <f>623.6+485.83</f>
        <v>1109.43</v>
      </c>
      <c r="L37" s="201">
        <f>552.4+579.85</f>
        <v>1132.25</v>
      </c>
      <c r="M37" s="201">
        <f>642.26+561.43</f>
        <v>1203.69</v>
      </c>
      <c r="N37" s="202">
        <f>976.8+989.51</f>
        <v>1966.31</v>
      </c>
      <c r="O37" s="202">
        <f>1454.5+1646.8</f>
        <v>3101.3</v>
      </c>
      <c r="P37" s="202">
        <v>237.9</v>
      </c>
      <c r="Q37" s="85"/>
      <c r="R37" s="85"/>
      <c r="S37" s="84"/>
      <c r="T37" s="83"/>
    </row>
    <row r="38" spans="3:48" s="82" customFormat="1" ht="56.25" x14ac:dyDescent="0.2">
      <c r="C38" s="81" t="s">
        <v>43</v>
      </c>
      <c r="D38" s="212" t="s">
        <v>44</v>
      </c>
      <c r="E38" s="86"/>
      <c r="F38" s="200">
        <f>SUM(G38:P38)</f>
        <v>260.84800000000001</v>
      </c>
      <c r="G38" s="201"/>
      <c r="H38" s="201"/>
      <c r="I38" s="201"/>
      <c r="J38" s="201"/>
      <c r="K38" s="201"/>
      <c r="L38" s="201"/>
      <c r="M38" s="201"/>
      <c r="N38" s="202"/>
      <c r="O38" s="202"/>
      <c r="P38" s="202">
        <f>157.6+103.248</f>
        <v>260.84800000000001</v>
      </c>
      <c r="Q38" s="85"/>
      <c r="R38" s="85"/>
      <c r="S38" s="84"/>
      <c r="T38" s="83"/>
    </row>
    <row r="39" spans="3:48" s="76" customFormat="1" ht="37.5" x14ac:dyDescent="0.3">
      <c r="C39" s="81" t="s">
        <v>116</v>
      </c>
      <c r="D39" s="213" t="s">
        <v>42</v>
      </c>
      <c r="E39" s="80"/>
      <c r="F39" s="200">
        <f>SUM(G39:P39)</f>
        <v>250</v>
      </c>
      <c r="G39" s="201"/>
      <c r="H39" s="201"/>
      <c r="I39" s="201"/>
      <c r="J39" s="201">
        <v>100</v>
      </c>
      <c r="K39" s="201"/>
      <c r="L39" s="201"/>
      <c r="M39" s="201"/>
      <c r="N39" s="202"/>
      <c r="O39" s="202">
        <v>150</v>
      </c>
      <c r="P39" s="204"/>
      <c r="Q39" s="79"/>
      <c r="R39" s="79"/>
      <c r="S39" s="78"/>
      <c r="T39" s="77"/>
    </row>
    <row r="40" spans="3:48" s="72" customFormat="1" ht="15.75" customHeight="1" x14ac:dyDescent="0.2">
      <c r="C40" s="75"/>
      <c r="D40" s="75" t="s">
        <v>41</v>
      </c>
      <c r="E40" s="75"/>
      <c r="F40" s="74">
        <f>F7</f>
        <v>54603.753400000009</v>
      </c>
      <c r="G40" s="73">
        <f t="shared" ref="G40:P40" si="10">G7</f>
        <v>5743.6983600000003</v>
      </c>
      <c r="H40" s="73">
        <f t="shared" si="10"/>
        <v>7955.8535600000005</v>
      </c>
      <c r="I40" s="73">
        <f t="shared" si="10"/>
        <v>4102.0329899999997</v>
      </c>
      <c r="J40" s="73">
        <f t="shared" si="10"/>
        <v>7136.5919999999996</v>
      </c>
      <c r="K40" s="73">
        <f t="shared" si="10"/>
        <v>4081.4248299999999</v>
      </c>
      <c r="L40" s="73">
        <f t="shared" si="10"/>
        <v>3912.8154599999998</v>
      </c>
      <c r="M40" s="73">
        <f t="shared" si="10"/>
        <v>4172.5903500000004</v>
      </c>
      <c r="N40" s="73">
        <f t="shared" si="10"/>
        <v>5733.83446</v>
      </c>
      <c r="O40" s="73">
        <f t="shared" si="10"/>
        <v>8131.2393000000002</v>
      </c>
      <c r="P40" s="73">
        <f t="shared" si="10"/>
        <v>3633.67209</v>
      </c>
    </row>
    <row r="41" spans="3:48" x14ac:dyDescent="0.2">
      <c r="C41" s="61"/>
      <c r="D41" s="61"/>
      <c r="E41" s="61"/>
      <c r="F41" s="71">
        <v>54603.753400000001</v>
      </c>
      <c r="G41" s="67"/>
      <c r="H41" s="61"/>
      <c r="I41" s="61"/>
      <c r="J41" s="61"/>
      <c r="K41" s="61"/>
      <c r="L41" s="61"/>
      <c r="M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</row>
    <row r="42" spans="3:48" x14ac:dyDescent="0.2">
      <c r="F42" s="67"/>
      <c r="G42" s="70"/>
      <c r="H42" s="69"/>
      <c r="I42" s="69"/>
      <c r="J42" s="69"/>
      <c r="K42" s="69"/>
      <c r="L42" s="69"/>
      <c r="M42" s="69"/>
      <c r="N42" s="70"/>
      <c r="O42" s="69"/>
      <c r="P42" s="69"/>
    </row>
    <row r="43" spans="3:48" x14ac:dyDescent="0.2">
      <c r="F43" s="68">
        <f>F41-F40</f>
        <v>0</v>
      </c>
      <c r="G43" s="63">
        <f t="shared" ref="G43:P43" si="11">G42*$F$42/100</f>
        <v>0</v>
      </c>
      <c r="H43" s="63">
        <f t="shared" si="11"/>
        <v>0</v>
      </c>
      <c r="I43" s="63">
        <f t="shared" si="11"/>
        <v>0</v>
      </c>
      <c r="J43" s="63">
        <f t="shared" si="11"/>
        <v>0</v>
      </c>
      <c r="K43" s="63">
        <f t="shared" si="11"/>
        <v>0</v>
      </c>
      <c r="L43" s="63">
        <f t="shared" si="11"/>
        <v>0</v>
      </c>
      <c r="M43" s="63">
        <f t="shared" si="11"/>
        <v>0</v>
      </c>
      <c r="N43" s="63">
        <f t="shared" si="11"/>
        <v>0</v>
      </c>
      <c r="O43" s="63">
        <f t="shared" si="11"/>
        <v>0</v>
      </c>
      <c r="P43" s="63">
        <f t="shared" si="11"/>
        <v>0</v>
      </c>
    </row>
    <row r="44" spans="3:48" x14ac:dyDescent="0.2">
      <c r="F44" s="67"/>
    </row>
  </sheetData>
  <mergeCells count="5">
    <mergeCell ref="C2:N2"/>
    <mergeCell ref="D4:D5"/>
    <mergeCell ref="E4:E5"/>
    <mergeCell ref="F4:F5"/>
    <mergeCell ref="G4:P4"/>
  </mergeCells>
  <pageMargins left="0" right="0" top="0.94488188976377963" bottom="0.15748031496062992" header="0" footer="0"/>
  <pageSetup paperSize="9" scale="53" orientation="landscape" errors="blank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1"/>
  <sheetViews>
    <sheetView view="pageBreakPreview" zoomScale="80" zoomScaleSheetLayoutView="80" workbookViewId="0">
      <selection activeCell="E15" sqref="E15"/>
    </sheetView>
  </sheetViews>
  <sheetFormatPr defaultColWidth="8.85546875" defaultRowHeight="12.75" x14ac:dyDescent="0.25"/>
  <cols>
    <col min="1" max="1" width="7.140625" style="25" customWidth="1"/>
    <col min="2" max="2" width="82.140625" style="27" customWidth="1"/>
    <col min="3" max="3" width="14.7109375" style="26" customWidth="1"/>
    <col min="4" max="4" width="12.7109375" style="25" customWidth="1"/>
    <col min="5" max="5" width="14" style="25" customWidth="1"/>
    <col min="6" max="6" width="22" style="25" customWidth="1"/>
    <col min="7" max="7" width="26.140625" style="25" customWidth="1"/>
    <col min="8" max="8" width="8.85546875" style="25"/>
    <col min="9" max="9" width="10.5703125" style="25" bestFit="1" customWidth="1"/>
    <col min="10" max="16384" width="8.85546875" style="25"/>
  </cols>
  <sheetData>
    <row r="1" spans="1:9" ht="13.5" customHeight="1" x14ac:dyDescent="0.2">
      <c r="B1" s="60"/>
      <c r="C1" s="7" t="s">
        <v>225</v>
      </c>
    </row>
    <row r="2" spans="1:9" ht="42.75" customHeight="1" x14ac:dyDescent="0.25">
      <c r="A2" s="233" t="s">
        <v>40</v>
      </c>
      <c r="B2" s="233"/>
      <c r="C2" s="233"/>
      <c r="D2" s="233"/>
      <c r="E2" s="233"/>
    </row>
    <row r="3" spans="1:9" ht="17.25" customHeight="1" x14ac:dyDescent="0.25">
      <c r="B3" s="60"/>
      <c r="E3" s="25" t="s">
        <v>9</v>
      </c>
    </row>
    <row r="4" spans="1:9" ht="24.75" customHeight="1" x14ac:dyDescent="0.25">
      <c r="A4" s="234" t="s">
        <v>39</v>
      </c>
      <c r="B4" s="234" t="s">
        <v>38</v>
      </c>
      <c r="C4" s="235" t="s">
        <v>10</v>
      </c>
      <c r="D4" s="237" t="s">
        <v>37</v>
      </c>
      <c r="E4" s="238"/>
    </row>
    <row r="5" spans="1:9" ht="72.75" customHeight="1" x14ac:dyDescent="0.25">
      <c r="A5" s="234"/>
      <c r="B5" s="234"/>
      <c r="C5" s="236"/>
      <c r="D5" s="59" t="s">
        <v>36</v>
      </c>
      <c r="E5" s="59" t="s">
        <v>35</v>
      </c>
    </row>
    <row r="6" spans="1:9" ht="20.25" customHeight="1" x14ac:dyDescent="0.25">
      <c r="A6" s="58" t="s">
        <v>34</v>
      </c>
      <c r="B6" s="58" t="s">
        <v>33</v>
      </c>
      <c r="C6" s="58">
        <v>1</v>
      </c>
      <c r="D6" s="58">
        <f>C6+1</f>
        <v>2</v>
      </c>
      <c r="E6" s="58">
        <f>D6+1</f>
        <v>3</v>
      </c>
    </row>
    <row r="7" spans="1:9" ht="20.25" customHeight="1" x14ac:dyDescent="0.25">
      <c r="A7" s="58"/>
      <c r="B7" s="54" t="s">
        <v>32</v>
      </c>
      <c r="C7" s="53">
        <f>SUM(D7:E7)</f>
        <v>21571.236560000001</v>
      </c>
      <c r="D7" s="57"/>
      <c r="E7" s="190">
        <v>21571.236560000001</v>
      </c>
      <c r="F7" s="56"/>
      <c r="G7" s="55"/>
    </row>
    <row r="8" spans="1:9" s="50" customFormat="1" ht="15.75" x14ac:dyDescent="0.25">
      <c r="A8" s="54">
        <v>1</v>
      </c>
      <c r="B8" s="54" t="s">
        <v>31</v>
      </c>
      <c r="C8" s="53">
        <f>SUM(D8:E8)</f>
        <v>12716.527260000001</v>
      </c>
      <c r="D8" s="52"/>
      <c r="E8" s="190">
        <v>12716.527260000001</v>
      </c>
      <c r="F8" s="51"/>
      <c r="I8" s="51"/>
    </row>
    <row r="9" spans="1:9" s="26" customFormat="1" ht="15" x14ac:dyDescent="0.25">
      <c r="A9" s="49"/>
      <c r="B9" s="48" t="s">
        <v>30</v>
      </c>
      <c r="C9" s="47"/>
      <c r="D9" s="46"/>
      <c r="E9" s="46"/>
    </row>
    <row r="10" spans="1:9" s="35" customFormat="1" ht="53.25" customHeight="1" x14ac:dyDescent="0.25">
      <c r="A10" s="37">
        <v>1</v>
      </c>
      <c r="B10" s="42" t="s">
        <v>203</v>
      </c>
      <c r="C10" s="45">
        <f t="shared" ref="C10:C20" si="0">SUM(D10:E10)</f>
        <v>106.2</v>
      </c>
      <c r="D10" s="39"/>
      <c r="E10" s="191">
        <v>106.2</v>
      </c>
      <c r="F10" s="39"/>
    </row>
    <row r="11" spans="1:9" s="35" customFormat="1" ht="40.5" customHeight="1" x14ac:dyDescent="0.25">
      <c r="A11" s="37">
        <f t="shared" ref="A11" si="1">A10+1</f>
        <v>2</v>
      </c>
      <c r="B11" s="42" t="s">
        <v>200</v>
      </c>
      <c r="C11" s="36">
        <f t="shared" si="0"/>
        <v>395.07</v>
      </c>
      <c r="D11" s="41"/>
      <c r="E11" s="191">
        <v>395.07</v>
      </c>
      <c r="F11" s="39"/>
    </row>
    <row r="12" spans="1:9" s="35" customFormat="1" ht="40.5" customHeight="1" x14ac:dyDescent="0.25">
      <c r="A12" s="37">
        <f>A11+1</f>
        <v>3</v>
      </c>
      <c r="B12" s="42" t="s">
        <v>209</v>
      </c>
      <c r="C12" s="36">
        <f t="shared" si="0"/>
        <v>100.78</v>
      </c>
      <c r="D12" s="41"/>
      <c r="E12" s="191">
        <f>50.39+50.39</f>
        <v>100.78</v>
      </c>
      <c r="F12" s="39"/>
    </row>
    <row r="13" spans="1:9" s="35" customFormat="1" ht="47.25" x14ac:dyDescent="0.25">
      <c r="A13" s="37">
        <f t="shared" ref="A13:A27" si="2">A12+1</f>
        <v>4</v>
      </c>
      <c r="B13" s="42" t="s">
        <v>202</v>
      </c>
      <c r="C13" s="36">
        <f t="shared" si="0"/>
        <v>955.01</v>
      </c>
      <c r="D13" s="41"/>
      <c r="E13" s="191">
        <f>451.64+503.37</f>
        <v>955.01</v>
      </c>
      <c r="F13" s="39"/>
    </row>
    <row r="14" spans="1:9" s="35" customFormat="1" ht="47.25" x14ac:dyDescent="0.25">
      <c r="A14" s="37">
        <f t="shared" si="2"/>
        <v>5</v>
      </c>
      <c r="B14" s="44" t="s">
        <v>199</v>
      </c>
      <c r="C14" s="36">
        <f t="shared" si="0"/>
        <v>1497.85</v>
      </c>
      <c r="D14" s="41"/>
      <c r="E14" s="191">
        <f>1329+168.85</f>
        <v>1497.85</v>
      </c>
      <c r="F14" s="39"/>
    </row>
    <row r="15" spans="1:9" s="35" customFormat="1" ht="47.25" x14ac:dyDescent="0.25">
      <c r="A15" s="37">
        <f t="shared" si="2"/>
        <v>6</v>
      </c>
      <c r="B15" s="44" t="s">
        <v>201</v>
      </c>
      <c r="C15" s="36">
        <f t="shared" si="0"/>
        <v>260</v>
      </c>
      <c r="D15" s="41"/>
      <c r="E15" s="192">
        <v>260</v>
      </c>
      <c r="F15" s="129"/>
    </row>
    <row r="16" spans="1:9" s="35" customFormat="1" ht="47.25" x14ac:dyDescent="0.25">
      <c r="A16" s="37">
        <f t="shared" si="2"/>
        <v>7</v>
      </c>
      <c r="B16" s="44" t="s">
        <v>29</v>
      </c>
      <c r="C16" s="36">
        <f t="shared" si="0"/>
        <v>3145.48</v>
      </c>
      <c r="D16" s="41"/>
      <c r="E16" s="193">
        <f>3145.48</f>
        <v>3145.48</v>
      </c>
    </row>
    <row r="17" spans="1:9" s="35" customFormat="1" ht="47.25" x14ac:dyDescent="0.25">
      <c r="A17" s="37">
        <f t="shared" si="2"/>
        <v>8</v>
      </c>
      <c r="B17" s="42" t="s">
        <v>204</v>
      </c>
      <c r="C17" s="36">
        <f t="shared" si="0"/>
        <v>636.51</v>
      </c>
      <c r="D17" s="41"/>
      <c r="E17" s="193">
        <v>636.51</v>
      </c>
      <c r="F17" s="41"/>
    </row>
    <row r="18" spans="1:9" s="30" customFormat="1" ht="31.5" customHeight="1" x14ac:dyDescent="0.25">
      <c r="A18" s="37">
        <f t="shared" si="2"/>
        <v>9</v>
      </c>
      <c r="B18" s="42" t="s">
        <v>211</v>
      </c>
      <c r="C18" s="36">
        <f>SUM(D18:E18)</f>
        <v>442.71</v>
      </c>
      <c r="D18" s="36"/>
      <c r="E18" s="41">
        <v>442.71</v>
      </c>
      <c r="F18" s="38"/>
    </row>
    <row r="19" spans="1:9" s="35" customFormat="1" ht="31.5" customHeight="1" x14ac:dyDescent="0.25">
      <c r="A19" s="37">
        <f t="shared" si="2"/>
        <v>10</v>
      </c>
      <c r="B19" s="42" t="s">
        <v>212</v>
      </c>
      <c r="C19" s="36">
        <f t="shared" si="0"/>
        <v>208.25</v>
      </c>
      <c r="D19" s="41"/>
      <c r="E19" s="193">
        <v>208.25</v>
      </c>
      <c r="F19" s="40"/>
    </row>
    <row r="20" spans="1:9" s="35" customFormat="1" ht="31.5" customHeight="1" x14ac:dyDescent="0.25">
      <c r="A20" s="37">
        <f t="shared" si="2"/>
        <v>11</v>
      </c>
      <c r="B20" s="42" t="s">
        <v>213</v>
      </c>
      <c r="C20" s="36">
        <f t="shared" si="0"/>
        <v>477.76</v>
      </c>
      <c r="D20" s="41"/>
      <c r="E20" s="193">
        <v>477.76</v>
      </c>
      <c r="F20" s="40"/>
    </row>
    <row r="21" spans="1:9" s="35" customFormat="1" ht="15.75" x14ac:dyDescent="0.25">
      <c r="A21" s="37">
        <f t="shared" si="2"/>
        <v>12</v>
      </c>
      <c r="B21" s="43" t="s">
        <v>208</v>
      </c>
      <c r="C21" s="36">
        <f>E21</f>
        <v>327.9</v>
      </c>
      <c r="D21" s="41"/>
      <c r="E21" s="193">
        <v>327.9</v>
      </c>
      <c r="F21" s="40"/>
    </row>
    <row r="22" spans="1:9" s="35" customFormat="1" ht="15.75" x14ac:dyDescent="0.25">
      <c r="A22" s="37">
        <f t="shared" si="2"/>
        <v>13</v>
      </c>
      <c r="B22" s="43" t="s">
        <v>205</v>
      </c>
      <c r="C22" s="36">
        <f>E22</f>
        <v>287.89999999999998</v>
      </c>
      <c r="D22" s="41"/>
      <c r="E22" s="193">
        <v>287.89999999999998</v>
      </c>
      <c r="F22" s="40"/>
    </row>
    <row r="23" spans="1:9" s="35" customFormat="1" ht="15.75" x14ac:dyDescent="0.25">
      <c r="A23" s="37">
        <f t="shared" si="2"/>
        <v>14</v>
      </c>
      <c r="B23" s="43" t="s">
        <v>206</v>
      </c>
      <c r="C23" s="36">
        <f>SUM(D23:E23)</f>
        <v>2930</v>
      </c>
      <c r="D23" s="41"/>
      <c r="E23" s="193">
        <v>2930</v>
      </c>
      <c r="F23" s="40"/>
    </row>
    <row r="24" spans="1:9" s="35" customFormat="1" ht="15.75" x14ac:dyDescent="0.25">
      <c r="A24" s="37">
        <f t="shared" si="2"/>
        <v>15</v>
      </c>
      <c r="B24" s="43" t="s">
        <v>207</v>
      </c>
      <c r="C24" s="36">
        <f>SUM(D24:E24)</f>
        <v>150.9</v>
      </c>
      <c r="D24" s="41"/>
      <c r="E24" s="193">
        <v>150.9</v>
      </c>
      <c r="F24" s="40"/>
    </row>
    <row r="25" spans="1:9" s="35" customFormat="1" ht="15.75" x14ac:dyDescent="0.25">
      <c r="A25" s="37">
        <f t="shared" si="2"/>
        <v>16</v>
      </c>
      <c r="B25" s="43" t="s">
        <v>210</v>
      </c>
      <c r="C25" s="36">
        <f t="shared" ref="C25:C27" si="3">SUM(D25:E25)</f>
        <v>233.64</v>
      </c>
      <c r="D25" s="41"/>
      <c r="E25" s="193">
        <v>233.64</v>
      </c>
      <c r="F25" s="40"/>
    </row>
    <row r="26" spans="1:9" s="35" customFormat="1" ht="15.75" x14ac:dyDescent="0.25">
      <c r="A26" s="37">
        <f t="shared" si="2"/>
        <v>17</v>
      </c>
      <c r="B26" s="43" t="s">
        <v>214</v>
      </c>
      <c r="C26" s="36">
        <f t="shared" si="3"/>
        <v>405.274</v>
      </c>
      <c r="D26" s="41"/>
      <c r="E26" s="193">
        <v>405.274</v>
      </c>
      <c r="F26" s="40"/>
    </row>
    <row r="27" spans="1:9" s="35" customFormat="1" ht="15.75" x14ac:dyDescent="0.25">
      <c r="A27" s="37">
        <f t="shared" si="2"/>
        <v>18</v>
      </c>
      <c r="B27" s="43" t="s">
        <v>215</v>
      </c>
      <c r="C27" s="36">
        <f t="shared" si="3"/>
        <v>155.30000000000001</v>
      </c>
      <c r="D27" s="41"/>
      <c r="E27" s="193">
        <v>155.30000000000001</v>
      </c>
      <c r="F27" s="40"/>
    </row>
    <row r="28" spans="1:9" s="30" customFormat="1" ht="30" customHeight="1" x14ac:dyDescent="0.25">
      <c r="A28" s="34"/>
      <c r="B28" s="33" t="s">
        <v>28</v>
      </c>
      <c r="C28" s="32">
        <f>C7-C8</f>
        <v>8854.7093000000004</v>
      </c>
      <c r="D28" s="32">
        <f>D7-D8</f>
        <v>0</v>
      </c>
      <c r="E28" s="32">
        <f>E7-E8</f>
        <v>8854.7093000000004</v>
      </c>
      <c r="F28" s="31"/>
    </row>
    <row r="29" spans="1:9" ht="15.75" x14ac:dyDescent="0.25">
      <c r="B29" s="28"/>
      <c r="C29" s="29"/>
    </row>
    <row r="30" spans="1:9" s="26" customFormat="1" ht="15.75" x14ac:dyDescent="0.25">
      <c r="A30" s="25"/>
      <c r="B30" s="28"/>
      <c r="D30" s="25"/>
      <c r="E30" s="25"/>
      <c r="F30" s="25"/>
      <c r="G30" s="25"/>
      <c r="H30" s="25"/>
      <c r="I30" s="25"/>
    </row>
    <row r="31" spans="1:9" s="26" customFormat="1" ht="15.75" x14ac:dyDescent="0.25">
      <c r="A31" s="25"/>
      <c r="B31" s="28"/>
      <c r="D31" s="25"/>
      <c r="E31" s="25"/>
      <c r="F31" s="25"/>
      <c r="G31" s="25"/>
      <c r="H31" s="25"/>
      <c r="I31" s="25"/>
    </row>
  </sheetData>
  <mergeCells count="5">
    <mergeCell ref="A2:E2"/>
    <mergeCell ref="A4:A5"/>
    <mergeCell ref="B4:B5"/>
    <mergeCell ref="C4:C5"/>
    <mergeCell ref="D4:E4"/>
  </mergeCells>
  <pageMargins left="0.59055118110236227" right="0" top="0.15748031496062992" bottom="0" header="0" footer="0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0"/>
  <sheetViews>
    <sheetView view="pageBreakPreview" zoomScale="60" zoomScaleNormal="55" workbookViewId="0">
      <selection activeCell="D8" sqref="D8"/>
    </sheetView>
  </sheetViews>
  <sheetFormatPr defaultRowHeight="15.75" x14ac:dyDescent="0.25"/>
  <cols>
    <col min="1" max="1" width="27.85546875" customWidth="1"/>
    <col min="2" max="2" width="34.5703125" style="8" customWidth="1"/>
    <col min="3" max="3" width="52" style="8" customWidth="1"/>
    <col min="4" max="4" width="18.85546875" customWidth="1"/>
    <col min="5" max="5" width="21.5703125" customWidth="1"/>
    <col min="6" max="6" width="20" customWidth="1"/>
    <col min="232" max="232" width="27.85546875" customWidth="1"/>
    <col min="233" max="233" width="42.28515625" customWidth="1"/>
    <col min="234" max="234" width="69.140625" customWidth="1"/>
    <col min="235" max="235" width="0.28515625" customWidth="1"/>
    <col min="236" max="239" width="0" hidden="1" customWidth="1"/>
    <col min="240" max="240" width="17.7109375" customWidth="1"/>
    <col min="241" max="241" width="16.28515625" customWidth="1"/>
    <col min="242" max="242" width="15.28515625" customWidth="1"/>
    <col min="243" max="243" width="12" customWidth="1"/>
    <col min="244" max="244" width="16.28515625" customWidth="1"/>
    <col min="245" max="245" width="14.85546875" customWidth="1"/>
    <col min="246" max="246" width="15.28515625" customWidth="1"/>
    <col min="247" max="247" width="16" customWidth="1"/>
    <col min="248" max="248" width="21.140625" customWidth="1"/>
    <col min="249" max="250" width="18.5703125" customWidth="1"/>
    <col min="251" max="251" width="17.7109375" customWidth="1"/>
    <col min="488" max="488" width="27.85546875" customWidth="1"/>
    <col min="489" max="489" width="42.28515625" customWidth="1"/>
    <col min="490" max="490" width="69.140625" customWidth="1"/>
    <col min="491" max="491" width="0.28515625" customWidth="1"/>
    <col min="492" max="495" width="0" hidden="1" customWidth="1"/>
    <col min="496" max="496" width="17.7109375" customWidth="1"/>
    <col min="497" max="497" width="16.28515625" customWidth="1"/>
    <col min="498" max="498" width="15.28515625" customWidth="1"/>
    <col min="499" max="499" width="12" customWidth="1"/>
    <col min="500" max="500" width="16.28515625" customWidth="1"/>
    <col min="501" max="501" width="14.85546875" customWidth="1"/>
    <col min="502" max="502" width="15.28515625" customWidth="1"/>
    <col min="503" max="503" width="16" customWidth="1"/>
    <col min="504" max="504" width="21.140625" customWidth="1"/>
    <col min="505" max="506" width="18.5703125" customWidth="1"/>
    <col min="507" max="507" width="17.7109375" customWidth="1"/>
    <col min="744" max="744" width="27.85546875" customWidth="1"/>
    <col min="745" max="745" width="42.28515625" customWidth="1"/>
    <col min="746" max="746" width="69.140625" customWidth="1"/>
    <col min="747" max="747" width="0.28515625" customWidth="1"/>
    <col min="748" max="751" width="0" hidden="1" customWidth="1"/>
    <col min="752" max="752" width="17.7109375" customWidth="1"/>
    <col min="753" max="753" width="16.28515625" customWidth="1"/>
    <col min="754" max="754" width="15.28515625" customWidth="1"/>
    <col min="755" max="755" width="12" customWidth="1"/>
    <col min="756" max="756" width="16.28515625" customWidth="1"/>
    <col min="757" max="757" width="14.85546875" customWidth="1"/>
    <col min="758" max="758" width="15.28515625" customWidth="1"/>
    <col min="759" max="759" width="16" customWidth="1"/>
    <col min="760" max="760" width="21.140625" customWidth="1"/>
    <col min="761" max="762" width="18.5703125" customWidth="1"/>
    <col min="763" max="763" width="17.7109375" customWidth="1"/>
    <col min="1000" max="1000" width="27.85546875" customWidth="1"/>
    <col min="1001" max="1001" width="42.28515625" customWidth="1"/>
    <col min="1002" max="1002" width="69.140625" customWidth="1"/>
    <col min="1003" max="1003" width="0.28515625" customWidth="1"/>
    <col min="1004" max="1007" width="0" hidden="1" customWidth="1"/>
    <col min="1008" max="1008" width="17.7109375" customWidth="1"/>
    <col min="1009" max="1009" width="16.28515625" customWidth="1"/>
    <col min="1010" max="1010" width="15.28515625" customWidth="1"/>
    <col min="1011" max="1011" width="12" customWidth="1"/>
    <col min="1012" max="1012" width="16.28515625" customWidth="1"/>
    <col min="1013" max="1013" width="14.85546875" customWidth="1"/>
    <col min="1014" max="1014" width="15.28515625" customWidth="1"/>
    <col min="1015" max="1015" width="16" customWidth="1"/>
    <col min="1016" max="1016" width="21.140625" customWidth="1"/>
    <col min="1017" max="1018" width="18.5703125" customWidth="1"/>
    <col min="1019" max="1019" width="17.7109375" customWidth="1"/>
    <col min="1256" max="1256" width="27.85546875" customWidth="1"/>
    <col min="1257" max="1257" width="42.28515625" customWidth="1"/>
    <col min="1258" max="1258" width="69.140625" customWidth="1"/>
    <col min="1259" max="1259" width="0.28515625" customWidth="1"/>
    <col min="1260" max="1263" width="0" hidden="1" customWidth="1"/>
    <col min="1264" max="1264" width="17.7109375" customWidth="1"/>
    <col min="1265" max="1265" width="16.28515625" customWidth="1"/>
    <col min="1266" max="1266" width="15.28515625" customWidth="1"/>
    <col min="1267" max="1267" width="12" customWidth="1"/>
    <col min="1268" max="1268" width="16.28515625" customWidth="1"/>
    <col min="1269" max="1269" width="14.85546875" customWidth="1"/>
    <col min="1270" max="1270" width="15.28515625" customWidth="1"/>
    <col min="1271" max="1271" width="16" customWidth="1"/>
    <col min="1272" max="1272" width="21.140625" customWidth="1"/>
    <col min="1273" max="1274" width="18.5703125" customWidth="1"/>
    <col min="1275" max="1275" width="17.7109375" customWidth="1"/>
    <col min="1512" max="1512" width="27.85546875" customWidth="1"/>
    <col min="1513" max="1513" width="42.28515625" customWidth="1"/>
    <col min="1514" max="1514" width="69.140625" customWidth="1"/>
    <col min="1515" max="1515" width="0.28515625" customWidth="1"/>
    <col min="1516" max="1519" width="0" hidden="1" customWidth="1"/>
    <col min="1520" max="1520" width="17.7109375" customWidth="1"/>
    <col min="1521" max="1521" width="16.28515625" customWidth="1"/>
    <col min="1522" max="1522" width="15.28515625" customWidth="1"/>
    <col min="1523" max="1523" width="12" customWidth="1"/>
    <col min="1524" max="1524" width="16.28515625" customWidth="1"/>
    <col min="1525" max="1525" width="14.85546875" customWidth="1"/>
    <col min="1526" max="1526" width="15.28515625" customWidth="1"/>
    <col min="1527" max="1527" width="16" customWidth="1"/>
    <col min="1528" max="1528" width="21.140625" customWidth="1"/>
    <col min="1529" max="1530" width="18.5703125" customWidth="1"/>
    <col min="1531" max="1531" width="17.7109375" customWidth="1"/>
    <col min="1768" max="1768" width="27.85546875" customWidth="1"/>
    <col min="1769" max="1769" width="42.28515625" customWidth="1"/>
    <col min="1770" max="1770" width="69.140625" customWidth="1"/>
    <col min="1771" max="1771" width="0.28515625" customWidth="1"/>
    <col min="1772" max="1775" width="0" hidden="1" customWidth="1"/>
    <col min="1776" max="1776" width="17.7109375" customWidth="1"/>
    <col min="1777" max="1777" width="16.28515625" customWidth="1"/>
    <col min="1778" max="1778" width="15.28515625" customWidth="1"/>
    <col min="1779" max="1779" width="12" customWidth="1"/>
    <col min="1780" max="1780" width="16.28515625" customWidth="1"/>
    <col min="1781" max="1781" width="14.85546875" customWidth="1"/>
    <col min="1782" max="1782" width="15.28515625" customWidth="1"/>
    <col min="1783" max="1783" width="16" customWidth="1"/>
    <col min="1784" max="1784" width="21.140625" customWidth="1"/>
    <col min="1785" max="1786" width="18.5703125" customWidth="1"/>
    <col min="1787" max="1787" width="17.7109375" customWidth="1"/>
    <col min="2024" max="2024" width="27.85546875" customWidth="1"/>
    <col min="2025" max="2025" width="42.28515625" customWidth="1"/>
    <col min="2026" max="2026" width="69.140625" customWidth="1"/>
    <col min="2027" max="2027" width="0.28515625" customWidth="1"/>
    <col min="2028" max="2031" width="0" hidden="1" customWidth="1"/>
    <col min="2032" max="2032" width="17.7109375" customWidth="1"/>
    <col min="2033" max="2033" width="16.28515625" customWidth="1"/>
    <col min="2034" max="2034" width="15.28515625" customWidth="1"/>
    <col min="2035" max="2035" width="12" customWidth="1"/>
    <col min="2036" max="2036" width="16.28515625" customWidth="1"/>
    <col min="2037" max="2037" width="14.85546875" customWidth="1"/>
    <col min="2038" max="2038" width="15.28515625" customWidth="1"/>
    <col min="2039" max="2039" width="16" customWidth="1"/>
    <col min="2040" max="2040" width="21.140625" customWidth="1"/>
    <col min="2041" max="2042" width="18.5703125" customWidth="1"/>
    <col min="2043" max="2043" width="17.7109375" customWidth="1"/>
    <col min="2280" max="2280" width="27.85546875" customWidth="1"/>
    <col min="2281" max="2281" width="42.28515625" customWidth="1"/>
    <col min="2282" max="2282" width="69.140625" customWidth="1"/>
    <col min="2283" max="2283" width="0.28515625" customWidth="1"/>
    <col min="2284" max="2287" width="0" hidden="1" customWidth="1"/>
    <col min="2288" max="2288" width="17.7109375" customWidth="1"/>
    <col min="2289" max="2289" width="16.28515625" customWidth="1"/>
    <col min="2290" max="2290" width="15.28515625" customWidth="1"/>
    <col min="2291" max="2291" width="12" customWidth="1"/>
    <col min="2292" max="2292" width="16.28515625" customWidth="1"/>
    <col min="2293" max="2293" width="14.85546875" customWidth="1"/>
    <col min="2294" max="2294" width="15.28515625" customWidth="1"/>
    <col min="2295" max="2295" width="16" customWidth="1"/>
    <col min="2296" max="2296" width="21.140625" customWidth="1"/>
    <col min="2297" max="2298" width="18.5703125" customWidth="1"/>
    <col min="2299" max="2299" width="17.7109375" customWidth="1"/>
    <col min="2536" max="2536" width="27.85546875" customWidth="1"/>
    <col min="2537" max="2537" width="42.28515625" customWidth="1"/>
    <col min="2538" max="2538" width="69.140625" customWidth="1"/>
    <col min="2539" max="2539" width="0.28515625" customWidth="1"/>
    <col min="2540" max="2543" width="0" hidden="1" customWidth="1"/>
    <col min="2544" max="2544" width="17.7109375" customWidth="1"/>
    <col min="2545" max="2545" width="16.28515625" customWidth="1"/>
    <col min="2546" max="2546" width="15.28515625" customWidth="1"/>
    <col min="2547" max="2547" width="12" customWidth="1"/>
    <col min="2548" max="2548" width="16.28515625" customWidth="1"/>
    <col min="2549" max="2549" width="14.85546875" customWidth="1"/>
    <col min="2550" max="2550" width="15.28515625" customWidth="1"/>
    <col min="2551" max="2551" width="16" customWidth="1"/>
    <col min="2552" max="2552" width="21.140625" customWidth="1"/>
    <col min="2553" max="2554" width="18.5703125" customWidth="1"/>
    <col min="2555" max="2555" width="17.7109375" customWidth="1"/>
    <col min="2792" max="2792" width="27.85546875" customWidth="1"/>
    <col min="2793" max="2793" width="42.28515625" customWidth="1"/>
    <col min="2794" max="2794" width="69.140625" customWidth="1"/>
    <col min="2795" max="2795" width="0.28515625" customWidth="1"/>
    <col min="2796" max="2799" width="0" hidden="1" customWidth="1"/>
    <col min="2800" max="2800" width="17.7109375" customWidth="1"/>
    <col min="2801" max="2801" width="16.28515625" customWidth="1"/>
    <col min="2802" max="2802" width="15.28515625" customWidth="1"/>
    <col min="2803" max="2803" width="12" customWidth="1"/>
    <col min="2804" max="2804" width="16.28515625" customWidth="1"/>
    <col min="2805" max="2805" width="14.85546875" customWidth="1"/>
    <col min="2806" max="2806" width="15.28515625" customWidth="1"/>
    <col min="2807" max="2807" width="16" customWidth="1"/>
    <col min="2808" max="2808" width="21.140625" customWidth="1"/>
    <col min="2809" max="2810" width="18.5703125" customWidth="1"/>
    <col min="2811" max="2811" width="17.7109375" customWidth="1"/>
    <col min="3048" max="3048" width="27.85546875" customWidth="1"/>
    <col min="3049" max="3049" width="42.28515625" customWidth="1"/>
    <col min="3050" max="3050" width="69.140625" customWidth="1"/>
    <col min="3051" max="3051" width="0.28515625" customWidth="1"/>
    <col min="3052" max="3055" width="0" hidden="1" customWidth="1"/>
    <col min="3056" max="3056" width="17.7109375" customWidth="1"/>
    <col min="3057" max="3057" width="16.28515625" customWidth="1"/>
    <col min="3058" max="3058" width="15.28515625" customWidth="1"/>
    <col min="3059" max="3059" width="12" customWidth="1"/>
    <col min="3060" max="3060" width="16.28515625" customWidth="1"/>
    <col min="3061" max="3061" width="14.85546875" customWidth="1"/>
    <col min="3062" max="3062" width="15.28515625" customWidth="1"/>
    <col min="3063" max="3063" width="16" customWidth="1"/>
    <col min="3064" max="3064" width="21.140625" customWidth="1"/>
    <col min="3065" max="3066" width="18.5703125" customWidth="1"/>
    <col min="3067" max="3067" width="17.7109375" customWidth="1"/>
    <col min="3304" max="3304" width="27.85546875" customWidth="1"/>
    <col min="3305" max="3305" width="42.28515625" customWidth="1"/>
    <col min="3306" max="3306" width="69.140625" customWidth="1"/>
    <col min="3307" max="3307" width="0.28515625" customWidth="1"/>
    <col min="3308" max="3311" width="0" hidden="1" customWidth="1"/>
    <col min="3312" max="3312" width="17.7109375" customWidth="1"/>
    <col min="3313" max="3313" width="16.28515625" customWidth="1"/>
    <col min="3314" max="3314" width="15.28515625" customWidth="1"/>
    <col min="3315" max="3315" width="12" customWidth="1"/>
    <col min="3316" max="3316" width="16.28515625" customWidth="1"/>
    <col min="3317" max="3317" width="14.85546875" customWidth="1"/>
    <col min="3318" max="3318" width="15.28515625" customWidth="1"/>
    <col min="3319" max="3319" width="16" customWidth="1"/>
    <col min="3320" max="3320" width="21.140625" customWidth="1"/>
    <col min="3321" max="3322" width="18.5703125" customWidth="1"/>
    <col min="3323" max="3323" width="17.7109375" customWidth="1"/>
    <col min="3560" max="3560" width="27.85546875" customWidth="1"/>
    <col min="3561" max="3561" width="42.28515625" customWidth="1"/>
    <col min="3562" max="3562" width="69.140625" customWidth="1"/>
    <col min="3563" max="3563" width="0.28515625" customWidth="1"/>
    <col min="3564" max="3567" width="0" hidden="1" customWidth="1"/>
    <col min="3568" max="3568" width="17.7109375" customWidth="1"/>
    <col min="3569" max="3569" width="16.28515625" customWidth="1"/>
    <col min="3570" max="3570" width="15.28515625" customWidth="1"/>
    <col min="3571" max="3571" width="12" customWidth="1"/>
    <col min="3572" max="3572" width="16.28515625" customWidth="1"/>
    <col min="3573" max="3573" width="14.85546875" customWidth="1"/>
    <col min="3574" max="3574" width="15.28515625" customWidth="1"/>
    <col min="3575" max="3575" width="16" customWidth="1"/>
    <col min="3576" max="3576" width="21.140625" customWidth="1"/>
    <col min="3577" max="3578" width="18.5703125" customWidth="1"/>
    <col min="3579" max="3579" width="17.7109375" customWidth="1"/>
    <col min="3816" max="3816" width="27.85546875" customWidth="1"/>
    <col min="3817" max="3817" width="42.28515625" customWidth="1"/>
    <col min="3818" max="3818" width="69.140625" customWidth="1"/>
    <col min="3819" max="3819" width="0.28515625" customWidth="1"/>
    <col min="3820" max="3823" width="0" hidden="1" customWidth="1"/>
    <col min="3824" max="3824" width="17.7109375" customWidth="1"/>
    <col min="3825" max="3825" width="16.28515625" customWidth="1"/>
    <col min="3826" max="3826" width="15.28515625" customWidth="1"/>
    <col min="3827" max="3827" width="12" customWidth="1"/>
    <col min="3828" max="3828" width="16.28515625" customWidth="1"/>
    <col min="3829" max="3829" width="14.85546875" customWidth="1"/>
    <col min="3830" max="3830" width="15.28515625" customWidth="1"/>
    <col min="3831" max="3831" width="16" customWidth="1"/>
    <col min="3832" max="3832" width="21.140625" customWidth="1"/>
    <col min="3833" max="3834" width="18.5703125" customWidth="1"/>
    <col min="3835" max="3835" width="17.7109375" customWidth="1"/>
    <col min="4072" max="4072" width="27.85546875" customWidth="1"/>
    <col min="4073" max="4073" width="42.28515625" customWidth="1"/>
    <col min="4074" max="4074" width="69.140625" customWidth="1"/>
    <col min="4075" max="4075" width="0.28515625" customWidth="1"/>
    <col min="4076" max="4079" width="0" hidden="1" customWidth="1"/>
    <col min="4080" max="4080" width="17.7109375" customWidth="1"/>
    <col min="4081" max="4081" width="16.28515625" customWidth="1"/>
    <col min="4082" max="4082" width="15.28515625" customWidth="1"/>
    <col min="4083" max="4083" width="12" customWidth="1"/>
    <col min="4084" max="4084" width="16.28515625" customWidth="1"/>
    <col min="4085" max="4085" width="14.85546875" customWidth="1"/>
    <col min="4086" max="4086" width="15.28515625" customWidth="1"/>
    <col min="4087" max="4087" width="16" customWidth="1"/>
    <col min="4088" max="4088" width="21.140625" customWidth="1"/>
    <col min="4089" max="4090" width="18.5703125" customWidth="1"/>
    <col min="4091" max="4091" width="17.7109375" customWidth="1"/>
    <col min="4328" max="4328" width="27.85546875" customWidth="1"/>
    <col min="4329" max="4329" width="42.28515625" customWidth="1"/>
    <col min="4330" max="4330" width="69.140625" customWidth="1"/>
    <col min="4331" max="4331" width="0.28515625" customWidth="1"/>
    <col min="4332" max="4335" width="0" hidden="1" customWidth="1"/>
    <col min="4336" max="4336" width="17.7109375" customWidth="1"/>
    <col min="4337" max="4337" width="16.28515625" customWidth="1"/>
    <col min="4338" max="4338" width="15.28515625" customWidth="1"/>
    <col min="4339" max="4339" width="12" customWidth="1"/>
    <col min="4340" max="4340" width="16.28515625" customWidth="1"/>
    <col min="4341" max="4341" width="14.85546875" customWidth="1"/>
    <col min="4342" max="4342" width="15.28515625" customWidth="1"/>
    <col min="4343" max="4343" width="16" customWidth="1"/>
    <col min="4344" max="4344" width="21.140625" customWidth="1"/>
    <col min="4345" max="4346" width="18.5703125" customWidth="1"/>
    <col min="4347" max="4347" width="17.7109375" customWidth="1"/>
    <col min="4584" max="4584" width="27.85546875" customWidth="1"/>
    <col min="4585" max="4585" width="42.28515625" customWidth="1"/>
    <col min="4586" max="4586" width="69.140625" customWidth="1"/>
    <col min="4587" max="4587" width="0.28515625" customWidth="1"/>
    <col min="4588" max="4591" width="0" hidden="1" customWidth="1"/>
    <col min="4592" max="4592" width="17.7109375" customWidth="1"/>
    <col min="4593" max="4593" width="16.28515625" customWidth="1"/>
    <col min="4594" max="4594" width="15.28515625" customWidth="1"/>
    <col min="4595" max="4595" width="12" customWidth="1"/>
    <col min="4596" max="4596" width="16.28515625" customWidth="1"/>
    <col min="4597" max="4597" width="14.85546875" customWidth="1"/>
    <col min="4598" max="4598" width="15.28515625" customWidth="1"/>
    <col min="4599" max="4599" width="16" customWidth="1"/>
    <col min="4600" max="4600" width="21.140625" customWidth="1"/>
    <col min="4601" max="4602" width="18.5703125" customWidth="1"/>
    <col min="4603" max="4603" width="17.7109375" customWidth="1"/>
    <col min="4840" max="4840" width="27.85546875" customWidth="1"/>
    <col min="4841" max="4841" width="42.28515625" customWidth="1"/>
    <col min="4842" max="4842" width="69.140625" customWidth="1"/>
    <col min="4843" max="4843" width="0.28515625" customWidth="1"/>
    <col min="4844" max="4847" width="0" hidden="1" customWidth="1"/>
    <col min="4848" max="4848" width="17.7109375" customWidth="1"/>
    <col min="4849" max="4849" width="16.28515625" customWidth="1"/>
    <col min="4850" max="4850" width="15.28515625" customWidth="1"/>
    <col min="4851" max="4851" width="12" customWidth="1"/>
    <col min="4852" max="4852" width="16.28515625" customWidth="1"/>
    <col min="4853" max="4853" width="14.85546875" customWidth="1"/>
    <col min="4854" max="4854" width="15.28515625" customWidth="1"/>
    <col min="4855" max="4855" width="16" customWidth="1"/>
    <col min="4856" max="4856" width="21.140625" customWidth="1"/>
    <col min="4857" max="4858" width="18.5703125" customWidth="1"/>
    <col min="4859" max="4859" width="17.7109375" customWidth="1"/>
    <col min="5096" max="5096" width="27.85546875" customWidth="1"/>
    <col min="5097" max="5097" width="42.28515625" customWidth="1"/>
    <col min="5098" max="5098" width="69.140625" customWidth="1"/>
    <col min="5099" max="5099" width="0.28515625" customWidth="1"/>
    <col min="5100" max="5103" width="0" hidden="1" customWidth="1"/>
    <col min="5104" max="5104" width="17.7109375" customWidth="1"/>
    <col min="5105" max="5105" width="16.28515625" customWidth="1"/>
    <col min="5106" max="5106" width="15.28515625" customWidth="1"/>
    <col min="5107" max="5107" width="12" customWidth="1"/>
    <col min="5108" max="5108" width="16.28515625" customWidth="1"/>
    <col min="5109" max="5109" width="14.85546875" customWidth="1"/>
    <col min="5110" max="5110" width="15.28515625" customWidth="1"/>
    <col min="5111" max="5111" width="16" customWidth="1"/>
    <col min="5112" max="5112" width="21.140625" customWidth="1"/>
    <col min="5113" max="5114" width="18.5703125" customWidth="1"/>
    <col min="5115" max="5115" width="17.7109375" customWidth="1"/>
    <col min="5352" max="5352" width="27.85546875" customWidth="1"/>
    <col min="5353" max="5353" width="42.28515625" customWidth="1"/>
    <col min="5354" max="5354" width="69.140625" customWidth="1"/>
    <col min="5355" max="5355" width="0.28515625" customWidth="1"/>
    <col min="5356" max="5359" width="0" hidden="1" customWidth="1"/>
    <col min="5360" max="5360" width="17.7109375" customWidth="1"/>
    <col min="5361" max="5361" width="16.28515625" customWidth="1"/>
    <col min="5362" max="5362" width="15.28515625" customWidth="1"/>
    <col min="5363" max="5363" width="12" customWidth="1"/>
    <col min="5364" max="5364" width="16.28515625" customWidth="1"/>
    <col min="5365" max="5365" width="14.85546875" customWidth="1"/>
    <col min="5366" max="5366" width="15.28515625" customWidth="1"/>
    <col min="5367" max="5367" width="16" customWidth="1"/>
    <col min="5368" max="5368" width="21.140625" customWidth="1"/>
    <col min="5369" max="5370" width="18.5703125" customWidth="1"/>
    <col min="5371" max="5371" width="17.7109375" customWidth="1"/>
    <col min="5608" max="5608" width="27.85546875" customWidth="1"/>
    <col min="5609" max="5609" width="42.28515625" customWidth="1"/>
    <col min="5610" max="5610" width="69.140625" customWidth="1"/>
    <col min="5611" max="5611" width="0.28515625" customWidth="1"/>
    <col min="5612" max="5615" width="0" hidden="1" customWidth="1"/>
    <col min="5616" max="5616" width="17.7109375" customWidth="1"/>
    <col min="5617" max="5617" width="16.28515625" customWidth="1"/>
    <col min="5618" max="5618" width="15.28515625" customWidth="1"/>
    <col min="5619" max="5619" width="12" customWidth="1"/>
    <col min="5620" max="5620" width="16.28515625" customWidth="1"/>
    <col min="5621" max="5621" width="14.85546875" customWidth="1"/>
    <col min="5622" max="5622" width="15.28515625" customWidth="1"/>
    <col min="5623" max="5623" width="16" customWidth="1"/>
    <col min="5624" max="5624" width="21.140625" customWidth="1"/>
    <col min="5625" max="5626" width="18.5703125" customWidth="1"/>
    <col min="5627" max="5627" width="17.7109375" customWidth="1"/>
    <col min="5864" max="5864" width="27.85546875" customWidth="1"/>
    <col min="5865" max="5865" width="42.28515625" customWidth="1"/>
    <col min="5866" max="5866" width="69.140625" customWidth="1"/>
    <col min="5867" max="5867" width="0.28515625" customWidth="1"/>
    <col min="5868" max="5871" width="0" hidden="1" customWidth="1"/>
    <col min="5872" max="5872" width="17.7109375" customWidth="1"/>
    <col min="5873" max="5873" width="16.28515625" customWidth="1"/>
    <col min="5874" max="5874" width="15.28515625" customWidth="1"/>
    <col min="5875" max="5875" width="12" customWidth="1"/>
    <col min="5876" max="5876" width="16.28515625" customWidth="1"/>
    <col min="5877" max="5877" width="14.85546875" customWidth="1"/>
    <col min="5878" max="5878" width="15.28515625" customWidth="1"/>
    <col min="5879" max="5879" width="16" customWidth="1"/>
    <col min="5880" max="5880" width="21.140625" customWidth="1"/>
    <col min="5881" max="5882" width="18.5703125" customWidth="1"/>
    <col min="5883" max="5883" width="17.7109375" customWidth="1"/>
    <col min="6120" max="6120" width="27.85546875" customWidth="1"/>
    <col min="6121" max="6121" width="42.28515625" customWidth="1"/>
    <col min="6122" max="6122" width="69.140625" customWidth="1"/>
    <col min="6123" max="6123" width="0.28515625" customWidth="1"/>
    <col min="6124" max="6127" width="0" hidden="1" customWidth="1"/>
    <col min="6128" max="6128" width="17.7109375" customWidth="1"/>
    <col min="6129" max="6129" width="16.28515625" customWidth="1"/>
    <col min="6130" max="6130" width="15.28515625" customWidth="1"/>
    <col min="6131" max="6131" width="12" customWidth="1"/>
    <col min="6132" max="6132" width="16.28515625" customWidth="1"/>
    <col min="6133" max="6133" width="14.85546875" customWidth="1"/>
    <col min="6134" max="6134" width="15.28515625" customWidth="1"/>
    <col min="6135" max="6135" width="16" customWidth="1"/>
    <col min="6136" max="6136" width="21.140625" customWidth="1"/>
    <col min="6137" max="6138" width="18.5703125" customWidth="1"/>
    <col min="6139" max="6139" width="17.7109375" customWidth="1"/>
    <col min="6376" max="6376" width="27.85546875" customWidth="1"/>
    <col min="6377" max="6377" width="42.28515625" customWidth="1"/>
    <col min="6378" max="6378" width="69.140625" customWidth="1"/>
    <col min="6379" max="6379" width="0.28515625" customWidth="1"/>
    <col min="6380" max="6383" width="0" hidden="1" customWidth="1"/>
    <col min="6384" max="6384" width="17.7109375" customWidth="1"/>
    <col min="6385" max="6385" width="16.28515625" customWidth="1"/>
    <col min="6386" max="6386" width="15.28515625" customWidth="1"/>
    <col min="6387" max="6387" width="12" customWidth="1"/>
    <col min="6388" max="6388" width="16.28515625" customWidth="1"/>
    <col min="6389" max="6389" width="14.85546875" customWidth="1"/>
    <col min="6390" max="6390" width="15.28515625" customWidth="1"/>
    <col min="6391" max="6391" width="16" customWidth="1"/>
    <col min="6392" max="6392" width="21.140625" customWidth="1"/>
    <col min="6393" max="6394" width="18.5703125" customWidth="1"/>
    <col min="6395" max="6395" width="17.7109375" customWidth="1"/>
    <col min="6632" max="6632" width="27.85546875" customWidth="1"/>
    <col min="6633" max="6633" width="42.28515625" customWidth="1"/>
    <col min="6634" max="6634" width="69.140625" customWidth="1"/>
    <col min="6635" max="6635" width="0.28515625" customWidth="1"/>
    <col min="6636" max="6639" width="0" hidden="1" customWidth="1"/>
    <col min="6640" max="6640" width="17.7109375" customWidth="1"/>
    <col min="6641" max="6641" width="16.28515625" customWidth="1"/>
    <col min="6642" max="6642" width="15.28515625" customWidth="1"/>
    <col min="6643" max="6643" width="12" customWidth="1"/>
    <col min="6644" max="6644" width="16.28515625" customWidth="1"/>
    <col min="6645" max="6645" width="14.85546875" customWidth="1"/>
    <col min="6646" max="6646" width="15.28515625" customWidth="1"/>
    <col min="6647" max="6647" width="16" customWidth="1"/>
    <col min="6648" max="6648" width="21.140625" customWidth="1"/>
    <col min="6649" max="6650" width="18.5703125" customWidth="1"/>
    <col min="6651" max="6651" width="17.7109375" customWidth="1"/>
    <col min="6888" max="6888" width="27.85546875" customWidth="1"/>
    <col min="6889" max="6889" width="42.28515625" customWidth="1"/>
    <col min="6890" max="6890" width="69.140625" customWidth="1"/>
    <col min="6891" max="6891" width="0.28515625" customWidth="1"/>
    <col min="6892" max="6895" width="0" hidden="1" customWidth="1"/>
    <col min="6896" max="6896" width="17.7109375" customWidth="1"/>
    <col min="6897" max="6897" width="16.28515625" customWidth="1"/>
    <col min="6898" max="6898" width="15.28515625" customWidth="1"/>
    <col min="6899" max="6899" width="12" customWidth="1"/>
    <col min="6900" max="6900" width="16.28515625" customWidth="1"/>
    <col min="6901" max="6901" width="14.85546875" customWidth="1"/>
    <col min="6902" max="6902" width="15.28515625" customWidth="1"/>
    <col min="6903" max="6903" width="16" customWidth="1"/>
    <col min="6904" max="6904" width="21.140625" customWidth="1"/>
    <col min="6905" max="6906" width="18.5703125" customWidth="1"/>
    <col min="6907" max="6907" width="17.7109375" customWidth="1"/>
    <col min="7144" max="7144" width="27.85546875" customWidth="1"/>
    <col min="7145" max="7145" width="42.28515625" customWidth="1"/>
    <col min="7146" max="7146" width="69.140625" customWidth="1"/>
    <col min="7147" max="7147" width="0.28515625" customWidth="1"/>
    <col min="7148" max="7151" width="0" hidden="1" customWidth="1"/>
    <col min="7152" max="7152" width="17.7109375" customWidth="1"/>
    <col min="7153" max="7153" width="16.28515625" customWidth="1"/>
    <col min="7154" max="7154" width="15.28515625" customWidth="1"/>
    <col min="7155" max="7155" width="12" customWidth="1"/>
    <col min="7156" max="7156" width="16.28515625" customWidth="1"/>
    <col min="7157" max="7157" width="14.85546875" customWidth="1"/>
    <col min="7158" max="7158" width="15.28515625" customWidth="1"/>
    <col min="7159" max="7159" width="16" customWidth="1"/>
    <col min="7160" max="7160" width="21.140625" customWidth="1"/>
    <col min="7161" max="7162" width="18.5703125" customWidth="1"/>
    <col min="7163" max="7163" width="17.7109375" customWidth="1"/>
    <col min="7400" max="7400" width="27.85546875" customWidth="1"/>
    <col min="7401" max="7401" width="42.28515625" customWidth="1"/>
    <col min="7402" max="7402" width="69.140625" customWidth="1"/>
    <col min="7403" max="7403" width="0.28515625" customWidth="1"/>
    <col min="7404" max="7407" width="0" hidden="1" customWidth="1"/>
    <col min="7408" max="7408" width="17.7109375" customWidth="1"/>
    <col min="7409" max="7409" width="16.28515625" customWidth="1"/>
    <col min="7410" max="7410" width="15.28515625" customWidth="1"/>
    <col min="7411" max="7411" width="12" customWidth="1"/>
    <col min="7412" max="7412" width="16.28515625" customWidth="1"/>
    <col min="7413" max="7413" width="14.85546875" customWidth="1"/>
    <col min="7414" max="7414" width="15.28515625" customWidth="1"/>
    <col min="7415" max="7415" width="16" customWidth="1"/>
    <col min="7416" max="7416" width="21.140625" customWidth="1"/>
    <col min="7417" max="7418" width="18.5703125" customWidth="1"/>
    <col min="7419" max="7419" width="17.7109375" customWidth="1"/>
    <col min="7656" max="7656" width="27.85546875" customWidth="1"/>
    <col min="7657" max="7657" width="42.28515625" customWidth="1"/>
    <col min="7658" max="7658" width="69.140625" customWidth="1"/>
    <col min="7659" max="7659" width="0.28515625" customWidth="1"/>
    <col min="7660" max="7663" width="0" hidden="1" customWidth="1"/>
    <col min="7664" max="7664" width="17.7109375" customWidth="1"/>
    <col min="7665" max="7665" width="16.28515625" customWidth="1"/>
    <col min="7666" max="7666" width="15.28515625" customWidth="1"/>
    <col min="7667" max="7667" width="12" customWidth="1"/>
    <col min="7668" max="7668" width="16.28515625" customWidth="1"/>
    <col min="7669" max="7669" width="14.85546875" customWidth="1"/>
    <col min="7670" max="7670" width="15.28515625" customWidth="1"/>
    <col min="7671" max="7671" width="16" customWidth="1"/>
    <col min="7672" max="7672" width="21.140625" customWidth="1"/>
    <col min="7673" max="7674" width="18.5703125" customWidth="1"/>
    <col min="7675" max="7675" width="17.7109375" customWidth="1"/>
    <col min="7912" max="7912" width="27.85546875" customWidth="1"/>
    <col min="7913" max="7913" width="42.28515625" customWidth="1"/>
    <col min="7914" max="7914" width="69.140625" customWidth="1"/>
    <col min="7915" max="7915" width="0.28515625" customWidth="1"/>
    <col min="7916" max="7919" width="0" hidden="1" customWidth="1"/>
    <col min="7920" max="7920" width="17.7109375" customWidth="1"/>
    <col min="7921" max="7921" width="16.28515625" customWidth="1"/>
    <col min="7922" max="7922" width="15.28515625" customWidth="1"/>
    <col min="7923" max="7923" width="12" customWidth="1"/>
    <col min="7924" max="7924" width="16.28515625" customWidth="1"/>
    <col min="7925" max="7925" width="14.85546875" customWidth="1"/>
    <col min="7926" max="7926" width="15.28515625" customWidth="1"/>
    <col min="7927" max="7927" width="16" customWidth="1"/>
    <col min="7928" max="7928" width="21.140625" customWidth="1"/>
    <col min="7929" max="7930" width="18.5703125" customWidth="1"/>
    <col min="7931" max="7931" width="17.7109375" customWidth="1"/>
    <col min="8168" max="8168" width="27.85546875" customWidth="1"/>
    <col min="8169" max="8169" width="42.28515625" customWidth="1"/>
    <col min="8170" max="8170" width="69.140625" customWidth="1"/>
    <col min="8171" max="8171" width="0.28515625" customWidth="1"/>
    <col min="8172" max="8175" width="0" hidden="1" customWidth="1"/>
    <col min="8176" max="8176" width="17.7109375" customWidth="1"/>
    <col min="8177" max="8177" width="16.28515625" customWidth="1"/>
    <col min="8178" max="8178" width="15.28515625" customWidth="1"/>
    <col min="8179" max="8179" width="12" customWidth="1"/>
    <col min="8180" max="8180" width="16.28515625" customWidth="1"/>
    <col min="8181" max="8181" width="14.85546875" customWidth="1"/>
    <col min="8182" max="8182" width="15.28515625" customWidth="1"/>
    <col min="8183" max="8183" width="16" customWidth="1"/>
    <col min="8184" max="8184" width="21.140625" customWidth="1"/>
    <col min="8185" max="8186" width="18.5703125" customWidth="1"/>
    <col min="8187" max="8187" width="17.7109375" customWidth="1"/>
    <col min="8424" max="8424" width="27.85546875" customWidth="1"/>
    <col min="8425" max="8425" width="42.28515625" customWidth="1"/>
    <col min="8426" max="8426" width="69.140625" customWidth="1"/>
    <col min="8427" max="8427" width="0.28515625" customWidth="1"/>
    <col min="8428" max="8431" width="0" hidden="1" customWidth="1"/>
    <col min="8432" max="8432" width="17.7109375" customWidth="1"/>
    <col min="8433" max="8433" width="16.28515625" customWidth="1"/>
    <col min="8434" max="8434" width="15.28515625" customWidth="1"/>
    <col min="8435" max="8435" width="12" customWidth="1"/>
    <col min="8436" max="8436" width="16.28515625" customWidth="1"/>
    <col min="8437" max="8437" width="14.85546875" customWidth="1"/>
    <col min="8438" max="8438" width="15.28515625" customWidth="1"/>
    <col min="8439" max="8439" width="16" customWidth="1"/>
    <col min="8440" max="8440" width="21.140625" customWidth="1"/>
    <col min="8441" max="8442" width="18.5703125" customWidth="1"/>
    <col min="8443" max="8443" width="17.7109375" customWidth="1"/>
    <col min="8680" max="8680" width="27.85546875" customWidth="1"/>
    <col min="8681" max="8681" width="42.28515625" customWidth="1"/>
    <col min="8682" max="8682" width="69.140625" customWidth="1"/>
    <col min="8683" max="8683" width="0.28515625" customWidth="1"/>
    <col min="8684" max="8687" width="0" hidden="1" customWidth="1"/>
    <col min="8688" max="8688" width="17.7109375" customWidth="1"/>
    <col min="8689" max="8689" width="16.28515625" customWidth="1"/>
    <col min="8690" max="8690" width="15.28515625" customWidth="1"/>
    <col min="8691" max="8691" width="12" customWidth="1"/>
    <col min="8692" max="8692" width="16.28515625" customWidth="1"/>
    <col min="8693" max="8693" width="14.85546875" customWidth="1"/>
    <col min="8694" max="8694" width="15.28515625" customWidth="1"/>
    <col min="8695" max="8695" width="16" customWidth="1"/>
    <col min="8696" max="8696" width="21.140625" customWidth="1"/>
    <col min="8697" max="8698" width="18.5703125" customWidth="1"/>
    <col min="8699" max="8699" width="17.7109375" customWidth="1"/>
    <col min="8936" max="8936" width="27.85546875" customWidth="1"/>
    <col min="8937" max="8937" width="42.28515625" customWidth="1"/>
    <col min="8938" max="8938" width="69.140625" customWidth="1"/>
    <col min="8939" max="8939" width="0.28515625" customWidth="1"/>
    <col min="8940" max="8943" width="0" hidden="1" customWidth="1"/>
    <col min="8944" max="8944" width="17.7109375" customWidth="1"/>
    <col min="8945" max="8945" width="16.28515625" customWidth="1"/>
    <col min="8946" max="8946" width="15.28515625" customWidth="1"/>
    <col min="8947" max="8947" width="12" customWidth="1"/>
    <col min="8948" max="8948" width="16.28515625" customWidth="1"/>
    <col min="8949" max="8949" width="14.85546875" customWidth="1"/>
    <col min="8950" max="8950" width="15.28515625" customWidth="1"/>
    <col min="8951" max="8951" width="16" customWidth="1"/>
    <col min="8952" max="8952" width="21.140625" customWidth="1"/>
    <col min="8953" max="8954" width="18.5703125" customWidth="1"/>
    <col min="8955" max="8955" width="17.7109375" customWidth="1"/>
    <col min="9192" max="9192" width="27.85546875" customWidth="1"/>
    <col min="9193" max="9193" width="42.28515625" customWidth="1"/>
    <col min="9194" max="9194" width="69.140625" customWidth="1"/>
    <col min="9195" max="9195" width="0.28515625" customWidth="1"/>
    <col min="9196" max="9199" width="0" hidden="1" customWidth="1"/>
    <col min="9200" max="9200" width="17.7109375" customWidth="1"/>
    <col min="9201" max="9201" width="16.28515625" customWidth="1"/>
    <col min="9202" max="9202" width="15.28515625" customWidth="1"/>
    <col min="9203" max="9203" width="12" customWidth="1"/>
    <col min="9204" max="9204" width="16.28515625" customWidth="1"/>
    <col min="9205" max="9205" width="14.85546875" customWidth="1"/>
    <col min="9206" max="9206" width="15.28515625" customWidth="1"/>
    <col min="9207" max="9207" width="16" customWidth="1"/>
    <col min="9208" max="9208" width="21.140625" customWidth="1"/>
    <col min="9209" max="9210" width="18.5703125" customWidth="1"/>
    <col min="9211" max="9211" width="17.7109375" customWidth="1"/>
    <col min="9448" max="9448" width="27.85546875" customWidth="1"/>
    <col min="9449" max="9449" width="42.28515625" customWidth="1"/>
    <col min="9450" max="9450" width="69.140625" customWidth="1"/>
    <col min="9451" max="9451" width="0.28515625" customWidth="1"/>
    <col min="9452" max="9455" width="0" hidden="1" customWidth="1"/>
    <col min="9456" max="9456" width="17.7109375" customWidth="1"/>
    <col min="9457" max="9457" width="16.28515625" customWidth="1"/>
    <col min="9458" max="9458" width="15.28515625" customWidth="1"/>
    <col min="9459" max="9459" width="12" customWidth="1"/>
    <col min="9460" max="9460" width="16.28515625" customWidth="1"/>
    <col min="9461" max="9461" width="14.85546875" customWidth="1"/>
    <col min="9462" max="9462" width="15.28515625" customWidth="1"/>
    <col min="9463" max="9463" width="16" customWidth="1"/>
    <col min="9464" max="9464" width="21.140625" customWidth="1"/>
    <col min="9465" max="9466" width="18.5703125" customWidth="1"/>
    <col min="9467" max="9467" width="17.7109375" customWidth="1"/>
    <col min="9704" max="9704" width="27.85546875" customWidth="1"/>
    <col min="9705" max="9705" width="42.28515625" customWidth="1"/>
    <col min="9706" max="9706" width="69.140625" customWidth="1"/>
    <col min="9707" max="9707" width="0.28515625" customWidth="1"/>
    <col min="9708" max="9711" width="0" hidden="1" customWidth="1"/>
    <col min="9712" max="9712" width="17.7109375" customWidth="1"/>
    <col min="9713" max="9713" width="16.28515625" customWidth="1"/>
    <col min="9714" max="9714" width="15.28515625" customWidth="1"/>
    <col min="9715" max="9715" width="12" customWidth="1"/>
    <col min="9716" max="9716" width="16.28515625" customWidth="1"/>
    <col min="9717" max="9717" width="14.85546875" customWidth="1"/>
    <col min="9718" max="9718" width="15.28515625" customWidth="1"/>
    <col min="9719" max="9719" width="16" customWidth="1"/>
    <col min="9720" max="9720" width="21.140625" customWidth="1"/>
    <col min="9721" max="9722" width="18.5703125" customWidth="1"/>
    <col min="9723" max="9723" width="17.7109375" customWidth="1"/>
    <col min="9960" max="9960" width="27.85546875" customWidth="1"/>
    <col min="9961" max="9961" width="42.28515625" customWidth="1"/>
    <col min="9962" max="9962" width="69.140625" customWidth="1"/>
    <col min="9963" max="9963" width="0.28515625" customWidth="1"/>
    <col min="9964" max="9967" width="0" hidden="1" customWidth="1"/>
    <col min="9968" max="9968" width="17.7109375" customWidth="1"/>
    <col min="9969" max="9969" width="16.28515625" customWidth="1"/>
    <col min="9970" max="9970" width="15.28515625" customWidth="1"/>
    <col min="9971" max="9971" width="12" customWidth="1"/>
    <col min="9972" max="9972" width="16.28515625" customWidth="1"/>
    <col min="9973" max="9973" width="14.85546875" customWidth="1"/>
    <col min="9974" max="9974" width="15.28515625" customWidth="1"/>
    <col min="9975" max="9975" width="16" customWidth="1"/>
    <col min="9976" max="9976" width="21.140625" customWidth="1"/>
    <col min="9977" max="9978" width="18.5703125" customWidth="1"/>
    <col min="9979" max="9979" width="17.7109375" customWidth="1"/>
    <col min="10216" max="10216" width="27.85546875" customWidth="1"/>
    <col min="10217" max="10217" width="42.28515625" customWidth="1"/>
    <col min="10218" max="10218" width="69.140625" customWidth="1"/>
    <col min="10219" max="10219" width="0.28515625" customWidth="1"/>
    <col min="10220" max="10223" width="0" hidden="1" customWidth="1"/>
    <col min="10224" max="10224" width="17.7109375" customWidth="1"/>
    <col min="10225" max="10225" width="16.28515625" customWidth="1"/>
    <col min="10226" max="10226" width="15.28515625" customWidth="1"/>
    <col min="10227" max="10227" width="12" customWidth="1"/>
    <col min="10228" max="10228" width="16.28515625" customWidth="1"/>
    <col min="10229" max="10229" width="14.85546875" customWidth="1"/>
    <col min="10230" max="10230" width="15.28515625" customWidth="1"/>
    <col min="10231" max="10231" width="16" customWidth="1"/>
    <col min="10232" max="10232" width="21.140625" customWidth="1"/>
    <col min="10233" max="10234" width="18.5703125" customWidth="1"/>
    <col min="10235" max="10235" width="17.7109375" customWidth="1"/>
    <col min="10472" max="10472" width="27.85546875" customWidth="1"/>
    <col min="10473" max="10473" width="42.28515625" customWidth="1"/>
    <col min="10474" max="10474" width="69.140625" customWidth="1"/>
    <col min="10475" max="10475" width="0.28515625" customWidth="1"/>
    <col min="10476" max="10479" width="0" hidden="1" customWidth="1"/>
    <col min="10480" max="10480" width="17.7109375" customWidth="1"/>
    <col min="10481" max="10481" width="16.28515625" customWidth="1"/>
    <col min="10482" max="10482" width="15.28515625" customWidth="1"/>
    <col min="10483" max="10483" width="12" customWidth="1"/>
    <col min="10484" max="10484" width="16.28515625" customWidth="1"/>
    <col min="10485" max="10485" width="14.85546875" customWidth="1"/>
    <col min="10486" max="10486" width="15.28515625" customWidth="1"/>
    <col min="10487" max="10487" width="16" customWidth="1"/>
    <col min="10488" max="10488" width="21.140625" customWidth="1"/>
    <col min="10489" max="10490" width="18.5703125" customWidth="1"/>
    <col min="10491" max="10491" width="17.7109375" customWidth="1"/>
    <col min="10728" max="10728" width="27.85546875" customWidth="1"/>
    <col min="10729" max="10729" width="42.28515625" customWidth="1"/>
    <col min="10730" max="10730" width="69.140625" customWidth="1"/>
    <col min="10731" max="10731" width="0.28515625" customWidth="1"/>
    <col min="10732" max="10735" width="0" hidden="1" customWidth="1"/>
    <col min="10736" max="10736" width="17.7109375" customWidth="1"/>
    <col min="10737" max="10737" width="16.28515625" customWidth="1"/>
    <col min="10738" max="10738" width="15.28515625" customWidth="1"/>
    <col min="10739" max="10739" width="12" customWidth="1"/>
    <col min="10740" max="10740" width="16.28515625" customWidth="1"/>
    <col min="10741" max="10741" width="14.85546875" customWidth="1"/>
    <col min="10742" max="10742" width="15.28515625" customWidth="1"/>
    <col min="10743" max="10743" width="16" customWidth="1"/>
    <col min="10744" max="10744" width="21.140625" customWidth="1"/>
    <col min="10745" max="10746" width="18.5703125" customWidth="1"/>
    <col min="10747" max="10747" width="17.7109375" customWidth="1"/>
    <col min="10984" max="10984" width="27.85546875" customWidth="1"/>
    <col min="10985" max="10985" width="42.28515625" customWidth="1"/>
    <col min="10986" max="10986" width="69.140625" customWidth="1"/>
    <col min="10987" max="10987" width="0.28515625" customWidth="1"/>
    <col min="10988" max="10991" width="0" hidden="1" customWidth="1"/>
    <col min="10992" max="10992" width="17.7109375" customWidth="1"/>
    <col min="10993" max="10993" width="16.28515625" customWidth="1"/>
    <col min="10994" max="10994" width="15.28515625" customWidth="1"/>
    <col min="10995" max="10995" width="12" customWidth="1"/>
    <col min="10996" max="10996" width="16.28515625" customWidth="1"/>
    <col min="10997" max="10997" width="14.85546875" customWidth="1"/>
    <col min="10998" max="10998" width="15.28515625" customWidth="1"/>
    <col min="10999" max="10999" width="16" customWidth="1"/>
    <col min="11000" max="11000" width="21.140625" customWidth="1"/>
    <col min="11001" max="11002" width="18.5703125" customWidth="1"/>
    <col min="11003" max="11003" width="17.7109375" customWidth="1"/>
    <col min="11240" max="11240" width="27.85546875" customWidth="1"/>
    <col min="11241" max="11241" width="42.28515625" customWidth="1"/>
    <col min="11242" max="11242" width="69.140625" customWidth="1"/>
    <col min="11243" max="11243" width="0.28515625" customWidth="1"/>
    <col min="11244" max="11247" width="0" hidden="1" customWidth="1"/>
    <col min="11248" max="11248" width="17.7109375" customWidth="1"/>
    <col min="11249" max="11249" width="16.28515625" customWidth="1"/>
    <col min="11250" max="11250" width="15.28515625" customWidth="1"/>
    <col min="11251" max="11251" width="12" customWidth="1"/>
    <col min="11252" max="11252" width="16.28515625" customWidth="1"/>
    <col min="11253" max="11253" width="14.85546875" customWidth="1"/>
    <col min="11254" max="11254" width="15.28515625" customWidth="1"/>
    <col min="11255" max="11255" width="16" customWidth="1"/>
    <col min="11256" max="11256" width="21.140625" customWidth="1"/>
    <col min="11257" max="11258" width="18.5703125" customWidth="1"/>
    <col min="11259" max="11259" width="17.7109375" customWidth="1"/>
    <col min="11496" max="11496" width="27.85546875" customWidth="1"/>
    <col min="11497" max="11497" width="42.28515625" customWidth="1"/>
    <col min="11498" max="11498" width="69.140625" customWidth="1"/>
    <col min="11499" max="11499" width="0.28515625" customWidth="1"/>
    <col min="11500" max="11503" width="0" hidden="1" customWidth="1"/>
    <col min="11504" max="11504" width="17.7109375" customWidth="1"/>
    <col min="11505" max="11505" width="16.28515625" customWidth="1"/>
    <col min="11506" max="11506" width="15.28515625" customWidth="1"/>
    <col min="11507" max="11507" width="12" customWidth="1"/>
    <col min="11508" max="11508" width="16.28515625" customWidth="1"/>
    <col min="11509" max="11509" width="14.85546875" customWidth="1"/>
    <col min="11510" max="11510" width="15.28515625" customWidth="1"/>
    <col min="11511" max="11511" width="16" customWidth="1"/>
    <col min="11512" max="11512" width="21.140625" customWidth="1"/>
    <col min="11513" max="11514" width="18.5703125" customWidth="1"/>
    <col min="11515" max="11515" width="17.7109375" customWidth="1"/>
    <col min="11752" max="11752" width="27.85546875" customWidth="1"/>
    <col min="11753" max="11753" width="42.28515625" customWidth="1"/>
    <col min="11754" max="11754" width="69.140625" customWidth="1"/>
    <col min="11755" max="11755" width="0.28515625" customWidth="1"/>
    <col min="11756" max="11759" width="0" hidden="1" customWidth="1"/>
    <col min="11760" max="11760" width="17.7109375" customWidth="1"/>
    <col min="11761" max="11761" width="16.28515625" customWidth="1"/>
    <col min="11762" max="11762" width="15.28515625" customWidth="1"/>
    <col min="11763" max="11763" width="12" customWidth="1"/>
    <col min="11764" max="11764" width="16.28515625" customWidth="1"/>
    <col min="11765" max="11765" width="14.85546875" customWidth="1"/>
    <col min="11766" max="11766" width="15.28515625" customWidth="1"/>
    <col min="11767" max="11767" width="16" customWidth="1"/>
    <col min="11768" max="11768" width="21.140625" customWidth="1"/>
    <col min="11769" max="11770" width="18.5703125" customWidth="1"/>
    <col min="11771" max="11771" width="17.7109375" customWidth="1"/>
    <col min="12008" max="12008" width="27.85546875" customWidth="1"/>
    <col min="12009" max="12009" width="42.28515625" customWidth="1"/>
    <col min="12010" max="12010" width="69.140625" customWidth="1"/>
    <col min="12011" max="12011" width="0.28515625" customWidth="1"/>
    <col min="12012" max="12015" width="0" hidden="1" customWidth="1"/>
    <col min="12016" max="12016" width="17.7109375" customWidth="1"/>
    <col min="12017" max="12017" width="16.28515625" customWidth="1"/>
    <col min="12018" max="12018" width="15.28515625" customWidth="1"/>
    <col min="12019" max="12019" width="12" customWidth="1"/>
    <col min="12020" max="12020" width="16.28515625" customWidth="1"/>
    <col min="12021" max="12021" width="14.85546875" customWidth="1"/>
    <col min="12022" max="12022" width="15.28515625" customWidth="1"/>
    <col min="12023" max="12023" width="16" customWidth="1"/>
    <col min="12024" max="12024" width="21.140625" customWidth="1"/>
    <col min="12025" max="12026" width="18.5703125" customWidth="1"/>
    <col min="12027" max="12027" width="17.7109375" customWidth="1"/>
    <col min="12264" max="12264" width="27.85546875" customWidth="1"/>
    <col min="12265" max="12265" width="42.28515625" customWidth="1"/>
    <col min="12266" max="12266" width="69.140625" customWidth="1"/>
    <col min="12267" max="12267" width="0.28515625" customWidth="1"/>
    <col min="12268" max="12271" width="0" hidden="1" customWidth="1"/>
    <col min="12272" max="12272" width="17.7109375" customWidth="1"/>
    <col min="12273" max="12273" width="16.28515625" customWidth="1"/>
    <col min="12274" max="12274" width="15.28515625" customWidth="1"/>
    <col min="12275" max="12275" width="12" customWidth="1"/>
    <col min="12276" max="12276" width="16.28515625" customWidth="1"/>
    <col min="12277" max="12277" width="14.85546875" customWidth="1"/>
    <col min="12278" max="12278" width="15.28515625" customWidth="1"/>
    <col min="12279" max="12279" width="16" customWidth="1"/>
    <col min="12280" max="12280" width="21.140625" customWidth="1"/>
    <col min="12281" max="12282" width="18.5703125" customWidth="1"/>
    <col min="12283" max="12283" width="17.7109375" customWidth="1"/>
    <col min="12520" max="12520" width="27.85546875" customWidth="1"/>
    <col min="12521" max="12521" width="42.28515625" customWidth="1"/>
    <col min="12522" max="12522" width="69.140625" customWidth="1"/>
    <col min="12523" max="12523" width="0.28515625" customWidth="1"/>
    <col min="12524" max="12527" width="0" hidden="1" customWidth="1"/>
    <col min="12528" max="12528" width="17.7109375" customWidth="1"/>
    <col min="12529" max="12529" width="16.28515625" customWidth="1"/>
    <col min="12530" max="12530" width="15.28515625" customWidth="1"/>
    <col min="12531" max="12531" width="12" customWidth="1"/>
    <col min="12532" max="12532" width="16.28515625" customWidth="1"/>
    <col min="12533" max="12533" width="14.85546875" customWidth="1"/>
    <col min="12534" max="12534" width="15.28515625" customWidth="1"/>
    <col min="12535" max="12535" width="16" customWidth="1"/>
    <col min="12536" max="12536" width="21.140625" customWidth="1"/>
    <col min="12537" max="12538" width="18.5703125" customWidth="1"/>
    <col min="12539" max="12539" width="17.7109375" customWidth="1"/>
    <col min="12776" max="12776" width="27.85546875" customWidth="1"/>
    <col min="12777" max="12777" width="42.28515625" customWidth="1"/>
    <col min="12778" max="12778" width="69.140625" customWidth="1"/>
    <col min="12779" max="12779" width="0.28515625" customWidth="1"/>
    <col min="12780" max="12783" width="0" hidden="1" customWidth="1"/>
    <col min="12784" max="12784" width="17.7109375" customWidth="1"/>
    <col min="12785" max="12785" width="16.28515625" customWidth="1"/>
    <col min="12786" max="12786" width="15.28515625" customWidth="1"/>
    <col min="12787" max="12787" width="12" customWidth="1"/>
    <col min="12788" max="12788" width="16.28515625" customWidth="1"/>
    <col min="12789" max="12789" width="14.85546875" customWidth="1"/>
    <col min="12790" max="12790" width="15.28515625" customWidth="1"/>
    <col min="12791" max="12791" width="16" customWidth="1"/>
    <col min="12792" max="12792" width="21.140625" customWidth="1"/>
    <col min="12793" max="12794" width="18.5703125" customWidth="1"/>
    <col min="12795" max="12795" width="17.7109375" customWidth="1"/>
    <col min="13032" max="13032" width="27.85546875" customWidth="1"/>
    <col min="13033" max="13033" width="42.28515625" customWidth="1"/>
    <col min="13034" max="13034" width="69.140625" customWidth="1"/>
    <col min="13035" max="13035" width="0.28515625" customWidth="1"/>
    <col min="13036" max="13039" width="0" hidden="1" customWidth="1"/>
    <col min="13040" max="13040" width="17.7109375" customWidth="1"/>
    <col min="13041" max="13041" width="16.28515625" customWidth="1"/>
    <col min="13042" max="13042" width="15.28515625" customWidth="1"/>
    <col min="13043" max="13043" width="12" customWidth="1"/>
    <col min="13044" max="13044" width="16.28515625" customWidth="1"/>
    <col min="13045" max="13045" width="14.85546875" customWidth="1"/>
    <col min="13046" max="13046" width="15.28515625" customWidth="1"/>
    <col min="13047" max="13047" width="16" customWidth="1"/>
    <col min="13048" max="13048" width="21.140625" customWidth="1"/>
    <col min="13049" max="13050" width="18.5703125" customWidth="1"/>
    <col min="13051" max="13051" width="17.7109375" customWidth="1"/>
    <col min="13288" max="13288" width="27.85546875" customWidth="1"/>
    <col min="13289" max="13289" width="42.28515625" customWidth="1"/>
    <col min="13290" max="13290" width="69.140625" customWidth="1"/>
    <col min="13291" max="13291" width="0.28515625" customWidth="1"/>
    <col min="13292" max="13295" width="0" hidden="1" customWidth="1"/>
    <col min="13296" max="13296" width="17.7109375" customWidth="1"/>
    <col min="13297" max="13297" width="16.28515625" customWidth="1"/>
    <col min="13298" max="13298" width="15.28515625" customWidth="1"/>
    <col min="13299" max="13299" width="12" customWidth="1"/>
    <col min="13300" max="13300" width="16.28515625" customWidth="1"/>
    <col min="13301" max="13301" width="14.85546875" customWidth="1"/>
    <col min="13302" max="13302" width="15.28515625" customWidth="1"/>
    <col min="13303" max="13303" width="16" customWidth="1"/>
    <col min="13304" max="13304" width="21.140625" customWidth="1"/>
    <col min="13305" max="13306" width="18.5703125" customWidth="1"/>
    <col min="13307" max="13307" width="17.7109375" customWidth="1"/>
    <col min="13544" max="13544" width="27.85546875" customWidth="1"/>
    <col min="13545" max="13545" width="42.28515625" customWidth="1"/>
    <col min="13546" max="13546" width="69.140625" customWidth="1"/>
    <col min="13547" max="13547" width="0.28515625" customWidth="1"/>
    <col min="13548" max="13551" width="0" hidden="1" customWidth="1"/>
    <col min="13552" max="13552" width="17.7109375" customWidth="1"/>
    <col min="13553" max="13553" width="16.28515625" customWidth="1"/>
    <col min="13554" max="13554" width="15.28515625" customWidth="1"/>
    <col min="13555" max="13555" width="12" customWidth="1"/>
    <col min="13556" max="13556" width="16.28515625" customWidth="1"/>
    <col min="13557" max="13557" width="14.85546875" customWidth="1"/>
    <col min="13558" max="13558" width="15.28515625" customWidth="1"/>
    <col min="13559" max="13559" width="16" customWidth="1"/>
    <col min="13560" max="13560" width="21.140625" customWidth="1"/>
    <col min="13561" max="13562" width="18.5703125" customWidth="1"/>
    <col min="13563" max="13563" width="17.7109375" customWidth="1"/>
    <col min="13800" max="13800" width="27.85546875" customWidth="1"/>
    <col min="13801" max="13801" width="42.28515625" customWidth="1"/>
    <col min="13802" max="13802" width="69.140625" customWidth="1"/>
    <col min="13803" max="13803" width="0.28515625" customWidth="1"/>
    <col min="13804" max="13807" width="0" hidden="1" customWidth="1"/>
    <col min="13808" max="13808" width="17.7109375" customWidth="1"/>
    <col min="13809" max="13809" width="16.28515625" customWidth="1"/>
    <col min="13810" max="13810" width="15.28515625" customWidth="1"/>
    <col min="13811" max="13811" width="12" customWidth="1"/>
    <col min="13812" max="13812" width="16.28515625" customWidth="1"/>
    <col min="13813" max="13813" width="14.85546875" customWidth="1"/>
    <col min="13814" max="13814" width="15.28515625" customWidth="1"/>
    <col min="13815" max="13815" width="16" customWidth="1"/>
    <col min="13816" max="13816" width="21.140625" customWidth="1"/>
    <col min="13817" max="13818" width="18.5703125" customWidth="1"/>
    <col min="13819" max="13819" width="17.7109375" customWidth="1"/>
    <col min="14056" max="14056" width="27.85546875" customWidth="1"/>
    <col min="14057" max="14057" width="42.28515625" customWidth="1"/>
    <col min="14058" max="14058" width="69.140625" customWidth="1"/>
    <col min="14059" max="14059" width="0.28515625" customWidth="1"/>
    <col min="14060" max="14063" width="0" hidden="1" customWidth="1"/>
    <col min="14064" max="14064" width="17.7109375" customWidth="1"/>
    <col min="14065" max="14065" width="16.28515625" customWidth="1"/>
    <col min="14066" max="14066" width="15.28515625" customWidth="1"/>
    <col min="14067" max="14067" width="12" customWidth="1"/>
    <col min="14068" max="14068" width="16.28515625" customWidth="1"/>
    <col min="14069" max="14069" width="14.85546875" customWidth="1"/>
    <col min="14070" max="14070" width="15.28515625" customWidth="1"/>
    <col min="14071" max="14071" width="16" customWidth="1"/>
    <col min="14072" max="14072" width="21.140625" customWidth="1"/>
    <col min="14073" max="14074" width="18.5703125" customWidth="1"/>
    <col min="14075" max="14075" width="17.7109375" customWidth="1"/>
    <col min="14312" max="14312" width="27.85546875" customWidth="1"/>
    <col min="14313" max="14313" width="42.28515625" customWidth="1"/>
    <col min="14314" max="14314" width="69.140625" customWidth="1"/>
    <col min="14315" max="14315" width="0.28515625" customWidth="1"/>
    <col min="14316" max="14319" width="0" hidden="1" customWidth="1"/>
    <col min="14320" max="14320" width="17.7109375" customWidth="1"/>
    <col min="14321" max="14321" width="16.28515625" customWidth="1"/>
    <col min="14322" max="14322" width="15.28515625" customWidth="1"/>
    <col min="14323" max="14323" width="12" customWidth="1"/>
    <col min="14324" max="14324" width="16.28515625" customWidth="1"/>
    <col min="14325" max="14325" width="14.85546875" customWidth="1"/>
    <col min="14326" max="14326" width="15.28515625" customWidth="1"/>
    <col min="14327" max="14327" width="16" customWidth="1"/>
    <col min="14328" max="14328" width="21.140625" customWidth="1"/>
    <col min="14329" max="14330" width="18.5703125" customWidth="1"/>
    <col min="14331" max="14331" width="17.7109375" customWidth="1"/>
    <col min="14568" max="14568" width="27.85546875" customWidth="1"/>
    <col min="14569" max="14569" width="42.28515625" customWidth="1"/>
    <col min="14570" max="14570" width="69.140625" customWidth="1"/>
    <col min="14571" max="14571" width="0.28515625" customWidth="1"/>
    <col min="14572" max="14575" width="0" hidden="1" customWidth="1"/>
    <col min="14576" max="14576" width="17.7109375" customWidth="1"/>
    <col min="14577" max="14577" width="16.28515625" customWidth="1"/>
    <col min="14578" max="14578" width="15.28515625" customWidth="1"/>
    <col min="14579" max="14579" width="12" customWidth="1"/>
    <col min="14580" max="14580" width="16.28515625" customWidth="1"/>
    <col min="14581" max="14581" width="14.85546875" customWidth="1"/>
    <col min="14582" max="14582" width="15.28515625" customWidth="1"/>
    <col min="14583" max="14583" width="16" customWidth="1"/>
    <col min="14584" max="14584" width="21.140625" customWidth="1"/>
    <col min="14585" max="14586" width="18.5703125" customWidth="1"/>
    <col min="14587" max="14587" width="17.7109375" customWidth="1"/>
    <col min="14824" max="14824" width="27.85546875" customWidth="1"/>
    <col min="14825" max="14825" width="42.28515625" customWidth="1"/>
    <col min="14826" max="14826" width="69.140625" customWidth="1"/>
    <col min="14827" max="14827" width="0.28515625" customWidth="1"/>
    <col min="14828" max="14831" width="0" hidden="1" customWidth="1"/>
    <col min="14832" max="14832" width="17.7109375" customWidth="1"/>
    <col min="14833" max="14833" width="16.28515625" customWidth="1"/>
    <col min="14834" max="14834" width="15.28515625" customWidth="1"/>
    <col min="14835" max="14835" width="12" customWidth="1"/>
    <col min="14836" max="14836" width="16.28515625" customWidth="1"/>
    <col min="14837" max="14837" width="14.85546875" customWidth="1"/>
    <col min="14838" max="14838" width="15.28515625" customWidth="1"/>
    <col min="14839" max="14839" width="16" customWidth="1"/>
    <col min="14840" max="14840" width="21.140625" customWidth="1"/>
    <col min="14841" max="14842" width="18.5703125" customWidth="1"/>
    <col min="14843" max="14843" width="17.7109375" customWidth="1"/>
    <col min="15080" max="15080" width="27.85546875" customWidth="1"/>
    <col min="15081" max="15081" width="42.28515625" customWidth="1"/>
    <col min="15082" max="15082" width="69.140625" customWidth="1"/>
    <col min="15083" max="15083" width="0.28515625" customWidth="1"/>
    <col min="15084" max="15087" width="0" hidden="1" customWidth="1"/>
    <col min="15088" max="15088" width="17.7109375" customWidth="1"/>
    <col min="15089" max="15089" width="16.28515625" customWidth="1"/>
    <col min="15090" max="15090" width="15.28515625" customWidth="1"/>
    <col min="15091" max="15091" width="12" customWidth="1"/>
    <col min="15092" max="15092" width="16.28515625" customWidth="1"/>
    <col min="15093" max="15093" width="14.85546875" customWidth="1"/>
    <col min="15094" max="15094" width="15.28515625" customWidth="1"/>
    <col min="15095" max="15095" width="16" customWidth="1"/>
    <col min="15096" max="15096" width="21.140625" customWidth="1"/>
    <col min="15097" max="15098" width="18.5703125" customWidth="1"/>
    <col min="15099" max="15099" width="17.7109375" customWidth="1"/>
    <col min="15336" max="15336" width="27.85546875" customWidth="1"/>
    <col min="15337" max="15337" width="42.28515625" customWidth="1"/>
    <col min="15338" max="15338" width="69.140625" customWidth="1"/>
    <col min="15339" max="15339" width="0.28515625" customWidth="1"/>
    <col min="15340" max="15343" width="0" hidden="1" customWidth="1"/>
    <col min="15344" max="15344" width="17.7109375" customWidth="1"/>
    <col min="15345" max="15345" width="16.28515625" customWidth="1"/>
    <col min="15346" max="15346" width="15.28515625" customWidth="1"/>
    <col min="15347" max="15347" width="12" customWidth="1"/>
    <col min="15348" max="15348" width="16.28515625" customWidth="1"/>
    <col min="15349" max="15349" width="14.85546875" customWidth="1"/>
    <col min="15350" max="15350" width="15.28515625" customWidth="1"/>
    <col min="15351" max="15351" width="16" customWidth="1"/>
    <col min="15352" max="15352" width="21.140625" customWidth="1"/>
    <col min="15353" max="15354" width="18.5703125" customWidth="1"/>
    <col min="15355" max="15355" width="17.7109375" customWidth="1"/>
    <col min="15592" max="15592" width="27.85546875" customWidth="1"/>
    <col min="15593" max="15593" width="42.28515625" customWidth="1"/>
    <col min="15594" max="15594" width="69.140625" customWidth="1"/>
    <col min="15595" max="15595" width="0.28515625" customWidth="1"/>
    <col min="15596" max="15599" width="0" hidden="1" customWidth="1"/>
    <col min="15600" max="15600" width="17.7109375" customWidth="1"/>
    <col min="15601" max="15601" width="16.28515625" customWidth="1"/>
    <col min="15602" max="15602" width="15.28515625" customWidth="1"/>
    <col min="15603" max="15603" width="12" customWidth="1"/>
    <col min="15604" max="15604" width="16.28515625" customWidth="1"/>
    <col min="15605" max="15605" width="14.85546875" customWidth="1"/>
    <col min="15606" max="15606" width="15.28515625" customWidth="1"/>
    <col min="15607" max="15607" width="16" customWidth="1"/>
    <col min="15608" max="15608" width="21.140625" customWidth="1"/>
    <col min="15609" max="15610" width="18.5703125" customWidth="1"/>
    <col min="15611" max="15611" width="17.7109375" customWidth="1"/>
    <col min="15848" max="15848" width="27.85546875" customWidth="1"/>
    <col min="15849" max="15849" width="42.28515625" customWidth="1"/>
    <col min="15850" max="15850" width="69.140625" customWidth="1"/>
    <col min="15851" max="15851" width="0.28515625" customWidth="1"/>
    <col min="15852" max="15855" width="0" hidden="1" customWidth="1"/>
    <col min="15856" max="15856" width="17.7109375" customWidth="1"/>
    <col min="15857" max="15857" width="16.28515625" customWidth="1"/>
    <col min="15858" max="15858" width="15.28515625" customWidth="1"/>
    <col min="15859" max="15859" width="12" customWidth="1"/>
    <col min="15860" max="15860" width="16.28515625" customWidth="1"/>
    <col min="15861" max="15861" width="14.85546875" customWidth="1"/>
    <col min="15862" max="15862" width="15.28515625" customWidth="1"/>
    <col min="15863" max="15863" width="16" customWidth="1"/>
    <col min="15864" max="15864" width="21.140625" customWidth="1"/>
    <col min="15865" max="15866" width="18.5703125" customWidth="1"/>
    <col min="15867" max="15867" width="17.7109375" customWidth="1"/>
    <col min="16104" max="16104" width="27.85546875" customWidth="1"/>
    <col min="16105" max="16105" width="42.28515625" customWidth="1"/>
    <col min="16106" max="16106" width="69.140625" customWidth="1"/>
    <col min="16107" max="16107" width="0.28515625" customWidth="1"/>
    <col min="16108" max="16111" width="0" hidden="1" customWidth="1"/>
    <col min="16112" max="16112" width="17.7109375" customWidth="1"/>
    <col min="16113" max="16113" width="16.28515625" customWidth="1"/>
    <col min="16114" max="16114" width="15.28515625" customWidth="1"/>
    <col min="16115" max="16115" width="12" customWidth="1"/>
    <col min="16116" max="16116" width="16.28515625" customWidth="1"/>
    <col min="16117" max="16117" width="14.85546875" customWidth="1"/>
    <col min="16118" max="16118" width="15.28515625" customWidth="1"/>
    <col min="16119" max="16119" width="16" customWidth="1"/>
    <col min="16120" max="16120" width="21.140625" customWidth="1"/>
    <col min="16121" max="16122" width="18.5703125" customWidth="1"/>
    <col min="16123" max="16123" width="17.7109375" customWidth="1"/>
  </cols>
  <sheetData>
    <row r="1" spans="1:6" ht="25.5" customHeight="1" x14ac:dyDescent="0.25">
      <c r="A1" s="22"/>
      <c r="B1" s="22"/>
      <c r="C1" s="22"/>
      <c r="D1" s="24"/>
      <c r="E1" s="7" t="s">
        <v>227</v>
      </c>
      <c r="F1" s="24"/>
    </row>
    <row r="2" spans="1:6" ht="18.75" x14ac:dyDescent="0.3">
      <c r="A2" s="22"/>
      <c r="B2" s="22"/>
      <c r="C2" s="21"/>
      <c r="D2" s="23"/>
      <c r="E2" s="23"/>
      <c r="F2" s="23"/>
    </row>
    <row r="3" spans="1:6" ht="50.25" customHeight="1" x14ac:dyDescent="0.3">
      <c r="A3" s="239" t="s">
        <v>216</v>
      </c>
      <c r="B3" s="239"/>
      <c r="C3" s="239"/>
      <c r="D3" s="240"/>
      <c r="E3" s="240"/>
      <c r="F3" s="240"/>
    </row>
    <row r="4" spans="1:6" x14ac:dyDescent="0.25">
      <c r="A4" s="22"/>
      <c r="B4" s="22"/>
      <c r="C4" s="22"/>
      <c r="D4" s="21"/>
      <c r="E4" s="21"/>
      <c r="F4" s="21"/>
    </row>
    <row r="5" spans="1:6" ht="15.75" customHeight="1" x14ac:dyDescent="0.25">
      <c r="A5" s="241" t="s">
        <v>27</v>
      </c>
      <c r="B5" s="241" t="s">
        <v>26</v>
      </c>
      <c r="C5" s="241" t="s">
        <v>25</v>
      </c>
      <c r="D5" s="253" t="s">
        <v>117</v>
      </c>
      <c r="E5" s="253" t="s">
        <v>24</v>
      </c>
      <c r="F5" s="255" t="s">
        <v>23</v>
      </c>
    </row>
    <row r="6" spans="1:6" ht="69.75" customHeight="1" x14ac:dyDescent="0.25">
      <c r="A6" s="242"/>
      <c r="B6" s="244"/>
      <c r="C6" s="246"/>
      <c r="D6" s="254"/>
      <c r="E6" s="254"/>
      <c r="F6" s="256"/>
    </row>
    <row r="7" spans="1:6" ht="103.5" customHeight="1" x14ac:dyDescent="0.25">
      <c r="A7" s="243"/>
      <c r="B7" s="245"/>
      <c r="C7" s="247"/>
      <c r="D7" s="236"/>
      <c r="E7" s="236"/>
      <c r="F7" s="257"/>
    </row>
    <row r="8" spans="1:6" ht="274.5" customHeight="1" x14ac:dyDescent="0.25">
      <c r="A8" s="20" t="s">
        <v>22</v>
      </c>
      <c r="B8" s="19" t="s">
        <v>21</v>
      </c>
      <c r="C8" s="19" t="s">
        <v>20</v>
      </c>
      <c r="D8" s="18">
        <v>915</v>
      </c>
      <c r="E8" s="18">
        <v>915</v>
      </c>
      <c r="F8" s="17">
        <f>E8/D8*100</f>
        <v>100</v>
      </c>
    </row>
    <row r="9" spans="1:6" ht="18.75" x14ac:dyDescent="0.3">
      <c r="A9" s="250" t="s">
        <v>12</v>
      </c>
      <c r="B9" s="251"/>
      <c r="C9" s="252"/>
      <c r="D9" s="16">
        <f>D8</f>
        <v>915</v>
      </c>
      <c r="E9" s="16">
        <f>E8</f>
        <v>915</v>
      </c>
      <c r="F9" s="16">
        <f>F8</f>
        <v>100</v>
      </c>
    </row>
    <row r="10" spans="1:6" ht="18.75" x14ac:dyDescent="0.3">
      <c r="A10" s="15"/>
      <c r="B10" s="15"/>
      <c r="C10" s="14"/>
      <c r="D10" s="13"/>
      <c r="E10" s="13"/>
      <c r="F10" s="13"/>
    </row>
    <row r="11" spans="1:6" x14ac:dyDescent="0.25">
      <c r="A11" s="10"/>
      <c r="B11" s="12"/>
      <c r="C11" s="11"/>
      <c r="D11" s="10"/>
      <c r="E11" s="10"/>
      <c r="F11" s="10"/>
    </row>
    <row r="20" spans="2:6" ht="15" x14ac:dyDescent="0.25">
      <c r="B20" s="248"/>
      <c r="C20" s="249"/>
      <c r="D20" s="9"/>
      <c r="E20" s="9"/>
      <c r="F20" s="9"/>
    </row>
  </sheetData>
  <mergeCells count="9">
    <mergeCell ref="A3:F3"/>
    <mergeCell ref="A5:A7"/>
    <mergeCell ref="B5:B7"/>
    <mergeCell ref="C5:C7"/>
    <mergeCell ref="B20:C20"/>
    <mergeCell ref="A9:C9"/>
    <mergeCell ref="D5:D7"/>
    <mergeCell ref="E5:E7"/>
    <mergeCell ref="F5:F7"/>
  </mergeCells>
  <pageMargins left="0" right="0" top="0.94488188976377963" bottom="0" header="0" footer="0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1"/>
  <sheetViews>
    <sheetView view="pageBreakPreview" zoomScaleNormal="100" zoomScaleSheetLayoutView="100" workbookViewId="0">
      <selection activeCell="A2" sqref="A2:H3"/>
    </sheetView>
  </sheetViews>
  <sheetFormatPr defaultRowHeight="15" x14ac:dyDescent="0.25"/>
  <cols>
    <col min="1" max="1" width="47" style="136" customWidth="1"/>
    <col min="2" max="2" width="12" style="136" customWidth="1"/>
    <col min="3" max="4" width="13.140625" style="136" customWidth="1"/>
    <col min="5" max="5" width="14.5703125" customWidth="1"/>
    <col min="6" max="6" width="13.7109375" customWidth="1"/>
    <col min="7" max="7" width="9.140625" customWidth="1"/>
    <col min="8" max="8" width="9.7109375" bestFit="1" customWidth="1"/>
    <col min="10" max="10" width="48.28515625" customWidth="1"/>
    <col min="249" max="249" width="36.85546875" customWidth="1"/>
    <col min="250" max="250" width="12" customWidth="1"/>
    <col min="251" max="251" width="19.7109375" customWidth="1"/>
    <col min="252" max="252" width="38.85546875" customWidth="1"/>
    <col min="505" max="505" width="36.85546875" customWidth="1"/>
    <col min="506" max="506" width="12" customWidth="1"/>
    <col min="507" max="507" width="19.7109375" customWidth="1"/>
    <col min="508" max="508" width="38.85546875" customWidth="1"/>
    <col min="761" max="761" width="36.85546875" customWidth="1"/>
    <col min="762" max="762" width="12" customWidth="1"/>
    <col min="763" max="763" width="19.7109375" customWidth="1"/>
    <col min="764" max="764" width="38.85546875" customWidth="1"/>
    <col min="1017" max="1017" width="36.85546875" customWidth="1"/>
    <col min="1018" max="1018" width="12" customWidth="1"/>
    <col min="1019" max="1019" width="19.7109375" customWidth="1"/>
    <col min="1020" max="1020" width="38.85546875" customWidth="1"/>
    <col min="1273" max="1273" width="36.85546875" customWidth="1"/>
    <col min="1274" max="1274" width="12" customWidth="1"/>
    <col min="1275" max="1275" width="19.7109375" customWidth="1"/>
    <col min="1276" max="1276" width="38.85546875" customWidth="1"/>
    <col min="1529" max="1529" width="36.85546875" customWidth="1"/>
    <col min="1530" max="1530" width="12" customWidth="1"/>
    <col min="1531" max="1531" width="19.7109375" customWidth="1"/>
    <col min="1532" max="1532" width="38.85546875" customWidth="1"/>
    <col min="1785" max="1785" width="36.85546875" customWidth="1"/>
    <col min="1786" max="1786" width="12" customWidth="1"/>
    <col min="1787" max="1787" width="19.7109375" customWidth="1"/>
    <col min="1788" max="1788" width="38.85546875" customWidth="1"/>
    <col min="2041" max="2041" width="36.85546875" customWidth="1"/>
    <col min="2042" max="2042" width="12" customWidth="1"/>
    <col min="2043" max="2043" width="19.7109375" customWidth="1"/>
    <col min="2044" max="2044" width="38.85546875" customWidth="1"/>
    <col min="2297" max="2297" width="36.85546875" customWidth="1"/>
    <col min="2298" max="2298" width="12" customWidth="1"/>
    <col min="2299" max="2299" width="19.7109375" customWidth="1"/>
    <col min="2300" max="2300" width="38.85546875" customWidth="1"/>
    <col min="2553" max="2553" width="36.85546875" customWidth="1"/>
    <col min="2554" max="2554" width="12" customWidth="1"/>
    <col min="2555" max="2555" width="19.7109375" customWidth="1"/>
    <col min="2556" max="2556" width="38.85546875" customWidth="1"/>
    <col min="2809" max="2809" width="36.85546875" customWidth="1"/>
    <col min="2810" max="2810" width="12" customWidth="1"/>
    <col min="2811" max="2811" width="19.7109375" customWidth="1"/>
    <col min="2812" max="2812" width="38.85546875" customWidth="1"/>
    <col min="3065" max="3065" width="36.85546875" customWidth="1"/>
    <col min="3066" max="3066" width="12" customWidth="1"/>
    <col min="3067" max="3067" width="19.7109375" customWidth="1"/>
    <col min="3068" max="3068" width="38.85546875" customWidth="1"/>
    <col min="3321" max="3321" width="36.85546875" customWidth="1"/>
    <col min="3322" max="3322" width="12" customWidth="1"/>
    <col min="3323" max="3323" width="19.7109375" customWidth="1"/>
    <col min="3324" max="3324" width="38.85546875" customWidth="1"/>
    <col min="3577" max="3577" width="36.85546875" customWidth="1"/>
    <col min="3578" max="3578" width="12" customWidth="1"/>
    <col min="3579" max="3579" width="19.7109375" customWidth="1"/>
    <col min="3580" max="3580" width="38.85546875" customWidth="1"/>
    <col min="3833" max="3833" width="36.85546875" customWidth="1"/>
    <col min="3834" max="3834" width="12" customWidth="1"/>
    <col min="3835" max="3835" width="19.7109375" customWidth="1"/>
    <col min="3836" max="3836" width="38.85546875" customWidth="1"/>
    <col min="4089" max="4089" width="36.85546875" customWidth="1"/>
    <col min="4090" max="4090" width="12" customWidth="1"/>
    <col min="4091" max="4091" width="19.7109375" customWidth="1"/>
    <col min="4092" max="4092" width="38.85546875" customWidth="1"/>
    <col min="4345" max="4345" width="36.85546875" customWidth="1"/>
    <col min="4346" max="4346" width="12" customWidth="1"/>
    <col min="4347" max="4347" width="19.7109375" customWidth="1"/>
    <col min="4348" max="4348" width="38.85546875" customWidth="1"/>
    <col min="4601" max="4601" width="36.85546875" customWidth="1"/>
    <col min="4602" max="4602" width="12" customWidth="1"/>
    <col min="4603" max="4603" width="19.7109375" customWidth="1"/>
    <col min="4604" max="4604" width="38.85546875" customWidth="1"/>
    <col min="4857" max="4857" width="36.85546875" customWidth="1"/>
    <col min="4858" max="4858" width="12" customWidth="1"/>
    <col min="4859" max="4859" width="19.7109375" customWidth="1"/>
    <col min="4860" max="4860" width="38.85546875" customWidth="1"/>
    <col min="5113" max="5113" width="36.85546875" customWidth="1"/>
    <col min="5114" max="5114" width="12" customWidth="1"/>
    <col min="5115" max="5115" width="19.7109375" customWidth="1"/>
    <col min="5116" max="5116" width="38.85546875" customWidth="1"/>
    <col min="5369" max="5369" width="36.85546875" customWidth="1"/>
    <col min="5370" max="5370" width="12" customWidth="1"/>
    <col min="5371" max="5371" width="19.7109375" customWidth="1"/>
    <col min="5372" max="5372" width="38.85546875" customWidth="1"/>
    <col min="5625" max="5625" width="36.85546875" customWidth="1"/>
    <col min="5626" max="5626" width="12" customWidth="1"/>
    <col min="5627" max="5627" width="19.7109375" customWidth="1"/>
    <col min="5628" max="5628" width="38.85546875" customWidth="1"/>
    <col min="5881" max="5881" width="36.85546875" customWidth="1"/>
    <col min="5882" max="5882" width="12" customWidth="1"/>
    <col min="5883" max="5883" width="19.7109375" customWidth="1"/>
    <col min="5884" max="5884" width="38.85546875" customWidth="1"/>
    <col min="6137" max="6137" width="36.85546875" customWidth="1"/>
    <col min="6138" max="6138" width="12" customWidth="1"/>
    <col min="6139" max="6139" width="19.7109375" customWidth="1"/>
    <col min="6140" max="6140" width="38.85546875" customWidth="1"/>
    <col min="6393" max="6393" width="36.85546875" customWidth="1"/>
    <col min="6394" max="6394" width="12" customWidth="1"/>
    <col min="6395" max="6395" width="19.7109375" customWidth="1"/>
    <col min="6396" max="6396" width="38.85546875" customWidth="1"/>
    <col min="6649" max="6649" width="36.85546875" customWidth="1"/>
    <col min="6650" max="6650" width="12" customWidth="1"/>
    <col min="6651" max="6651" width="19.7109375" customWidth="1"/>
    <col min="6652" max="6652" width="38.85546875" customWidth="1"/>
    <col min="6905" max="6905" width="36.85546875" customWidth="1"/>
    <col min="6906" max="6906" width="12" customWidth="1"/>
    <col min="6907" max="6907" width="19.7109375" customWidth="1"/>
    <col min="6908" max="6908" width="38.85546875" customWidth="1"/>
    <col min="7161" max="7161" width="36.85546875" customWidth="1"/>
    <col min="7162" max="7162" width="12" customWidth="1"/>
    <col min="7163" max="7163" width="19.7109375" customWidth="1"/>
    <col min="7164" max="7164" width="38.85546875" customWidth="1"/>
    <col min="7417" max="7417" width="36.85546875" customWidth="1"/>
    <col min="7418" max="7418" width="12" customWidth="1"/>
    <col min="7419" max="7419" width="19.7109375" customWidth="1"/>
    <col min="7420" max="7420" width="38.85546875" customWidth="1"/>
    <col min="7673" max="7673" width="36.85546875" customWidth="1"/>
    <col min="7674" max="7674" width="12" customWidth="1"/>
    <col min="7675" max="7675" width="19.7109375" customWidth="1"/>
    <col min="7676" max="7676" width="38.85546875" customWidth="1"/>
    <col min="7929" max="7929" width="36.85546875" customWidth="1"/>
    <col min="7930" max="7930" width="12" customWidth="1"/>
    <col min="7931" max="7931" width="19.7109375" customWidth="1"/>
    <col min="7932" max="7932" width="38.85546875" customWidth="1"/>
    <col min="8185" max="8185" width="36.85546875" customWidth="1"/>
    <col min="8186" max="8186" width="12" customWidth="1"/>
    <col min="8187" max="8187" width="19.7109375" customWidth="1"/>
    <col min="8188" max="8188" width="38.85546875" customWidth="1"/>
    <col min="8441" max="8441" width="36.85546875" customWidth="1"/>
    <col min="8442" max="8442" width="12" customWidth="1"/>
    <col min="8443" max="8443" width="19.7109375" customWidth="1"/>
    <col min="8444" max="8444" width="38.85546875" customWidth="1"/>
    <col min="8697" max="8697" width="36.85546875" customWidth="1"/>
    <col min="8698" max="8698" width="12" customWidth="1"/>
    <col min="8699" max="8699" width="19.7109375" customWidth="1"/>
    <col min="8700" max="8700" width="38.85546875" customWidth="1"/>
    <col min="8953" max="8953" width="36.85546875" customWidth="1"/>
    <col min="8954" max="8954" width="12" customWidth="1"/>
    <col min="8955" max="8955" width="19.7109375" customWidth="1"/>
    <col min="8956" max="8956" width="38.85546875" customWidth="1"/>
    <col min="9209" max="9209" width="36.85546875" customWidth="1"/>
    <col min="9210" max="9210" width="12" customWidth="1"/>
    <col min="9211" max="9211" width="19.7109375" customWidth="1"/>
    <col min="9212" max="9212" width="38.85546875" customWidth="1"/>
    <col min="9465" max="9465" width="36.85546875" customWidth="1"/>
    <col min="9466" max="9466" width="12" customWidth="1"/>
    <col min="9467" max="9467" width="19.7109375" customWidth="1"/>
    <col min="9468" max="9468" width="38.85546875" customWidth="1"/>
    <col min="9721" max="9721" width="36.85546875" customWidth="1"/>
    <col min="9722" max="9722" width="12" customWidth="1"/>
    <col min="9723" max="9723" width="19.7109375" customWidth="1"/>
    <col min="9724" max="9724" width="38.85546875" customWidth="1"/>
    <col min="9977" max="9977" width="36.85546875" customWidth="1"/>
    <col min="9978" max="9978" width="12" customWidth="1"/>
    <col min="9979" max="9979" width="19.7109375" customWidth="1"/>
    <col min="9980" max="9980" width="38.85546875" customWidth="1"/>
    <col min="10233" max="10233" width="36.85546875" customWidth="1"/>
    <col min="10234" max="10234" width="12" customWidth="1"/>
    <col min="10235" max="10235" width="19.7109375" customWidth="1"/>
    <col min="10236" max="10236" width="38.85546875" customWidth="1"/>
    <col min="10489" max="10489" width="36.85546875" customWidth="1"/>
    <col min="10490" max="10490" width="12" customWidth="1"/>
    <col min="10491" max="10491" width="19.7109375" customWidth="1"/>
    <col min="10492" max="10492" width="38.85546875" customWidth="1"/>
    <col min="10745" max="10745" width="36.85546875" customWidth="1"/>
    <col min="10746" max="10746" width="12" customWidth="1"/>
    <col min="10747" max="10747" width="19.7109375" customWidth="1"/>
    <col min="10748" max="10748" width="38.85546875" customWidth="1"/>
    <col min="11001" max="11001" width="36.85546875" customWidth="1"/>
    <col min="11002" max="11002" width="12" customWidth="1"/>
    <col min="11003" max="11003" width="19.7109375" customWidth="1"/>
    <col min="11004" max="11004" width="38.85546875" customWidth="1"/>
    <col min="11257" max="11257" width="36.85546875" customWidth="1"/>
    <col min="11258" max="11258" width="12" customWidth="1"/>
    <col min="11259" max="11259" width="19.7109375" customWidth="1"/>
    <col min="11260" max="11260" width="38.85546875" customWidth="1"/>
    <col min="11513" max="11513" width="36.85546875" customWidth="1"/>
    <col min="11514" max="11514" width="12" customWidth="1"/>
    <col min="11515" max="11515" width="19.7109375" customWidth="1"/>
    <col min="11516" max="11516" width="38.85546875" customWidth="1"/>
    <col min="11769" max="11769" width="36.85546875" customWidth="1"/>
    <col min="11770" max="11770" width="12" customWidth="1"/>
    <col min="11771" max="11771" width="19.7109375" customWidth="1"/>
    <col min="11772" max="11772" width="38.85546875" customWidth="1"/>
    <col min="12025" max="12025" width="36.85546875" customWidth="1"/>
    <col min="12026" max="12026" width="12" customWidth="1"/>
    <col min="12027" max="12027" width="19.7109375" customWidth="1"/>
    <col min="12028" max="12028" width="38.85546875" customWidth="1"/>
    <col min="12281" max="12281" width="36.85546875" customWidth="1"/>
    <col min="12282" max="12282" width="12" customWidth="1"/>
    <col min="12283" max="12283" width="19.7109375" customWidth="1"/>
    <col min="12284" max="12284" width="38.85546875" customWidth="1"/>
    <col min="12537" max="12537" width="36.85546875" customWidth="1"/>
    <col min="12538" max="12538" width="12" customWidth="1"/>
    <col min="12539" max="12539" width="19.7109375" customWidth="1"/>
    <col min="12540" max="12540" width="38.85546875" customWidth="1"/>
    <col min="12793" max="12793" width="36.85546875" customWidth="1"/>
    <col min="12794" max="12794" width="12" customWidth="1"/>
    <col min="12795" max="12795" width="19.7109375" customWidth="1"/>
    <col min="12796" max="12796" width="38.85546875" customWidth="1"/>
    <col min="13049" max="13049" width="36.85546875" customWidth="1"/>
    <col min="13050" max="13050" width="12" customWidth="1"/>
    <col min="13051" max="13051" width="19.7109375" customWidth="1"/>
    <col min="13052" max="13052" width="38.85546875" customWidth="1"/>
    <col min="13305" max="13305" width="36.85546875" customWidth="1"/>
    <col min="13306" max="13306" width="12" customWidth="1"/>
    <col min="13307" max="13307" width="19.7109375" customWidth="1"/>
    <col min="13308" max="13308" width="38.85546875" customWidth="1"/>
    <col min="13561" max="13561" width="36.85546875" customWidth="1"/>
    <col min="13562" max="13562" width="12" customWidth="1"/>
    <col min="13563" max="13563" width="19.7109375" customWidth="1"/>
    <col min="13564" max="13564" width="38.85546875" customWidth="1"/>
    <col min="13817" max="13817" width="36.85546875" customWidth="1"/>
    <col min="13818" max="13818" width="12" customWidth="1"/>
    <col min="13819" max="13819" width="19.7109375" customWidth="1"/>
    <col min="13820" max="13820" width="38.85546875" customWidth="1"/>
    <col min="14073" max="14073" width="36.85546875" customWidth="1"/>
    <col min="14074" max="14074" width="12" customWidth="1"/>
    <col min="14075" max="14075" width="19.7109375" customWidth="1"/>
    <col min="14076" max="14076" width="38.85546875" customWidth="1"/>
    <col min="14329" max="14329" width="36.85546875" customWidth="1"/>
    <col min="14330" max="14330" width="12" customWidth="1"/>
    <col min="14331" max="14331" width="19.7109375" customWidth="1"/>
    <col min="14332" max="14332" width="38.85546875" customWidth="1"/>
    <col min="14585" max="14585" width="36.85546875" customWidth="1"/>
    <col min="14586" max="14586" width="12" customWidth="1"/>
    <col min="14587" max="14587" width="19.7109375" customWidth="1"/>
    <col min="14588" max="14588" width="38.85546875" customWidth="1"/>
    <col min="14841" max="14841" width="36.85546875" customWidth="1"/>
    <col min="14842" max="14842" width="12" customWidth="1"/>
    <col min="14843" max="14843" width="19.7109375" customWidth="1"/>
    <col min="14844" max="14844" width="38.85546875" customWidth="1"/>
    <col min="15097" max="15097" width="36.85546875" customWidth="1"/>
    <col min="15098" max="15098" width="12" customWidth="1"/>
    <col min="15099" max="15099" width="19.7109375" customWidth="1"/>
    <col min="15100" max="15100" width="38.85546875" customWidth="1"/>
    <col min="15353" max="15353" width="36.85546875" customWidth="1"/>
    <col min="15354" max="15354" width="12" customWidth="1"/>
    <col min="15355" max="15355" width="19.7109375" customWidth="1"/>
    <col min="15356" max="15356" width="38.85546875" customWidth="1"/>
    <col min="15609" max="15609" width="36.85546875" customWidth="1"/>
    <col min="15610" max="15610" width="12" customWidth="1"/>
    <col min="15611" max="15611" width="19.7109375" customWidth="1"/>
    <col min="15612" max="15612" width="38.85546875" customWidth="1"/>
    <col min="15865" max="15865" width="36.85546875" customWidth="1"/>
    <col min="15866" max="15866" width="12" customWidth="1"/>
    <col min="15867" max="15867" width="19.7109375" customWidth="1"/>
    <col min="15868" max="15868" width="38.85546875" customWidth="1"/>
    <col min="16121" max="16121" width="36.85546875" customWidth="1"/>
    <col min="16122" max="16122" width="12" customWidth="1"/>
    <col min="16123" max="16123" width="19.7109375" customWidth="1"/>
    <col min="16124" max="16124" width="38.85546875" customWidth="1"/>
  </cols>
  <sheetData>
    <row r="1" spans="1:8" x14ac:dyDescent="0.25">
      <c r="C1" s="137"/>
      <c r="D1" s="137"/>
      <c r="E1" s="267" t="s">
        <v>245</v>
      </c>
      <c r="F1" s="267"/>
      <c r="G1" s="267"/>
      <c r="H1" s="267"/>
    </row>
    <row r="2" spans="1:8" s="138" customFormat="1" ht="18" x14ac:dyDescent="0.25">
      <c r="A2" s="258" t="s">
        <v>239</v>
      </c>
      <c r="B2" s="258"/>
      <c r="C2" s="258"/>
      <c r="D2" s="258"/>
      <c r="E2" s="259"/>
      <c r="F2" s="259"/>
      <c r="G2" s="259"/>
      <c r="H2" s="259"/>
    </row>
    <row r="3" spans="1:8" s="138" customFormat="1" ht="76.5" customHeight="1" x14ac:dyDescent="0.25">
      <c r="A3" s="260"/>
      <c r="B3" s="260"/>
      <c r="C3" s="260"/>
      <c r="D3" s="260"/>
      <c r="E3" s="259"/>
      <c r="F3" s="259"/>
      <c r="G3" s="259"/>
      <c r="H3" s="259"/>
    </row>
    <row r="4" spans="1:8" ht="15.75" customHeight="1" x14ac:dyDescent="0.25">
      <c r="D4" s="139"/>
      <c r="H4" s="152"/>
    </row>
    <row r="5" spans="1:8" s="138" customFormat="1" ht="18" customHeight="1" x14ac:dyDescent="0.25">
      <c r="A5" s="261" t="s">
        <v>231</v>
      </c>
      <c r="B5" s="262" t="s">
        <v>117</v>
      </c>
      <c r="C5" s="263"/>
      <c r="D5" s="264"/>
      <c r="E5" s="262" t="s">
        <v>238</v>
      </c>
      <c r="F5" s="265"/>
      <c r="G5" s="266"/>
      <c r="H5" s="151"/>
    </row>
    <row r="6" spans="1:8" s="138" customFormat="1" ht="127.5" customHeight="1" x14ac:dyDescent="0.25">
      <c r="A6" s="261"/>
      <c r="B6" s="140" t="s">
        <v>232</v>
      </c>
      <c r="C6" s="140" t="s">
        <v>233</v>
      </c>
      <c r="D6" s="141" t="s">
        <v>234</v>
      </c>
      <c r="E6" s="141" t="s">
        <v>12</v>
      </c>
      <c r="F6" s="140" t="s">
        <v>233</v>
      </c>
      <c r="G6" s="141" t="s">
        <v>234</v>
      </c>
      <c r="H6" s="141" t="s">
        <v>23</v>
      </c>
    </row>
    <row r="7" spans="1:8" s="144" customFormat="1" ht="53.25" customHeight="1" x14ac:dyDescent="0.25">
      <c r="A7" s="3" t="s">
        <v>14</v>
      </c>
      <c r="B7" s="142">
        <f>B8</f>
        <v>66970.518660000002</v>
      </c>
      <c r="C7" s="142">
        <f>C8</f>
        <v>66606.704320000004</v>
      </c>
      <c r="D7" s="142">
        <f>D8</f>
        <v>363.81434000000002</v>
      </c>
      <c r="E7" s="143">
        <f>SUM(F7:G7)</f>
        <v>66970.518660000002</v>
      </c>
      <c r="F7" s="143">
        <f>F8</f>
        <v>66606.704320000004</v>
      </c>
      <c r="G7" s="143">
        <f>G8</f>
        <v>363.81434000000002</v>
      </c>
      <c r="H7" s="143">
        <f>E7/B7*100</f>
        <v>100</v>
      </c>
    </row>
    <row r="8" spans="1:8" s="138" customFormat="1" ht="46.5" customHeight="1" x14ac:dyDescent="0.25">
      <c r="A8" s="3" t="s">
        <v>235</v>
      </c>
      <c r="B8" s="142">
        <f>SUM(C8:D8)</f>
        <v>66970.518660000002</v>
      </c>
      <c r="C8" s="142">
        <f>C10+C9</f>
        <v>66606.704320000004</v>
      </c>
      <c r="D8" s="142">
        <f>D10+D9</f>
        <v>363.81434000000002</v>
      </c>
      <c r="E8" s="143">
        <f>E10+E9</f>
        <v>66970.518660000002</v>
      </c>
      <c r="F8" s="143">
        <f t="shared" ref="F8:G8" si="0">F10+F9</f>
        <v>66606.704320000004</v>
      </c>
      <c r="G8" s="143">
        <f t="shared" si="0"/>
        <v>363.81434000000002</v>
      </c>
      <c r="H8" s="143">
        <f t="shared" ref="H8:H11" si="1">E8/B8*100</f>
        <v>100</v>
      </c>
    </row>
    <row r="9" spans="1:8" s="138" customFormat="1" ht="75" customHeight="1" x14ac:dyDescent="0.25">
      <c r="A9" s="145" t="s">
        <v>236</v>
      </c>
      <c r="B9" s="142">
        <f>C9+D9</f>
        <v>64820.518660000002</v>
      </c>
      <c r="C9" s="146">
        <f>48614.4+16206.11866-320.81434</f>
        <v>64499.704320000004</v>
      </c>
      <c r="D9" s="143">
        <v>320.81434000000002</v>
      </c>
      <c r="E9" s="146">
        <f>SUM(F9:G9)</f>
        <v>64820.518660000002</v>
      </c>
      <c r="F9" s="146">
        <f>48614.4+16206.11866-320.81434</f>
        <v>64499.704320000004</v>
      </c>
      <c r="G9" s="143">
        <v>320.81434000000002</v>
      </c>
      <c r="H9" s="146">
        <f t="shared" si="1"/>
        <v>100</v>
      </c>
    </row>
    <row r="10" spans="1:8" s="138" customFormat="1" ht="57" customHeight="1" x14ac:dyDescent="0.25">
      <c r="A10" s="145" t="s">
        <v>237</v>
      </c>
      <c r="B10" s="147">
        <f>SUM(C10:D10)</f>
        <v>2150</v>
      </c>
      <c r="C10" s="146">
        <v>2107</v>
      </c>
      <c r="D10" s="148">
        <v>43</v>
      </c>
      <c r="E10" s="146">
        <f>SUM(F10:G10)</f>
        <v>2150</v>
      </c>
      <c r="F10" s="146">
        <v>2107</v>
      </c>
      <c r="G10" s="148">
        <v>43</v>
      </c>
      <c r="H10" s="146">
        <f t="shared" si="1"/>
        <v>100</v>
      </c>
    </row>
    <row r="11" spans="1:8" ht="24" customHeight="1" x14ac:dyDescent="0.25">
      <c r="A11" s="149" t="s">
        <v>97</v>
      </c>
      <c r="B11" s="150">
        <f>B7</f>
        <v>66970.518660000002</v>
      </c>
      <c r="C11" s="150">
        <f t="shared" ref="C11:G11" si="2">C7</f>
        <v>66606.704320000004</v>
      </c>
      <c r="D11" s="150">
        <f t="shared" si="2"/>
        <v>363.81434000000002</v>
      </c>
      <c r="E11" s="150">
        <f t="shared" si="2"/>
        <v>66970.518660000002</v>
      </c>
      <c r="F11" s="150">
        <f t="shared" si="2"/>
        <v>66606.704320000004</v>
      </c>
      <c r="G11" s="150">
        <f t="shared" si="2"/>
        <v>363.81434000000002</v>
      </c>
      <c r="H11" s="143">
        <f t="shared" si="1"/>
        <v>100</v>
      </c>
    </row>
  </sheetData>
  <mergeCells count="5">
    <mergeCell ref="A2:H3"/>
    <mergeCell ref="A5:A6"/>
    <mergeCell ref="B5:D5"/>
    <mergeCell ref="E5:G5"/>
    <mergeCell ref="E1:H1"/>
  </mergeCells>
  <pageMargins left="0.98425196850393704" right="0" top="0.74803149606299213" bottom="0.35433070866141736" header="0" footer="0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T42"/>
  <sheetViews>
    <sheetView view="pageBreakPreview" topLeftCell="A24" zoomScale="75" zoomScaleNormal="100" zoomScaleSheetLayoutView="75" workbookViewId="0">
      <selection activeCell="E55" sqref="E55"/>
    </sheetView>
  </sheetViews>
  <sheetFormatPr defaultRowHeight="12.75" x14ac:dyDescent="0.2"/>
  <cols>
    <col min="1" max="1" width="5.28515625" style="155" customWidth="1"/>
    <col min="2" max="2" width="25.28515625" style="155" customWidth="1"/>
    <col min="3" max="3" width="35" style="155" customWidth="1"/>
    <col min="4" max="4" width="13.28515625" style="155" customWidth="1"/>
    <col min="5" max="5" width="35.85546875" style="155" customWidth="1"/>
    <col min="6" max="6" width="18.5703125" style="155" customWidth="1"/>
    <col min="7" max="7" width="13.7109375" style="155" customWidth="1"/>
    <col min="8" max="8" width="19" style="155" customWidth="1"/>
    <col min="9" max="10" width="11.28515625" style="155" bestFit="1" customWidth="1"/>
    <col min="11" max="16384" width="9.140625" style="155"/>
  </cols>
  <sheetData>
    <row r="1" spans="1:254" x14ac:dyDescent="0.2">
      <c r="A1" s="76"/>
      <c r="B1" s="123"/>
      <c r="C1" s="76"/>
      <c r="D1" s="76"/>
      <c r="E1" s="76"/>
      <c r="F1" s="7" t="s">
        <v>226</v>
      </c>
      <c r="G1" s="76"/>
      <c r="H1" s="76"/>
      <c r="I1" s="122"/>
      <c r="J1" s="154"/>
      <c r="K1" s="154"/>
      <c r="L1" s="154"/>
      <c r="M1" s="154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  <c r="IR1" s="76"/>
      <c r="IS1" s="76"/>
      <c r="IT1" s="76"/>
    </row>
    <row r="2" spans="1:254" ht="15" x14ac:dyDescent="0.25">
      <c r="A2" s="273" t="s">
        <v>228</v>
      </c>
      <c r="B2" s="273"/>
      <c r="C2" s="273"/>
      <c r="D2" s="273"/>
      <c r="E2" s="273"/>
      <c r="F2" s="273"/>
      <c r="G2" s="273"/>
      <c r="H2" s="240"/>
    </row>
    <row r="3" spans="1:254" x14ac:dyDescent="0.2">
      <c r="A3" s="274" t="s">
        <v>229</v>
      </c>
      <c r="B3" s="274"/>
      <c r="C3" s="274"/>
      <c r="D3" s="274"/>
      <c r="E3" s="274"/>
      <c r="F3" s="274"/>
      <c r="G3" s="274"/>
      <c r="H3" s="156" t="s">
        <v>230</v>
      </c>
    </row>
    <row r="4" spans="1:254" ht="15" customHeight="1" x14ac:dyDescent="0.2">
      <c r="A4" s="268" t="s">
        <v>39</v>
      </c>
      <c r="B4" s="268" t="s">
        <v>113</v>
      </c>
      <c r="C4" s="275" t="s">
        <v>112</v>
      </c>
      <c r="D4" s="276"/>
      <c r="E4" s="275" t="s">
        <v>111</v>
      </c>
      <c r="F4" s="276"/>
      <c r="G4" s="268" t="s">
        <v>110</v>
      </c>
      <c r="H4" s="268" t="s">
        <v>109</v>
      </c>
    </row>
    <row r="5" spans="1:254" ht="61.5" customHeight="1" x14ac:dyDescent="0.2">
      <c r="A5" s="269"/>
      <c r="B5" s="269"/>
      <c r="C5" s="157" t="s">
        <v>108</v>
      </c>
      <c r="D5" s="157" t="s">
        <v>107</v>
      </c>
      <c r="E5" s="158" t="s">
        <v>106</v>
      </c>
      <c r="F5" s="158" t="s">
        <v>105</v>
      </c>
      <c r="G5" s="269"/>
      <c r="H5" s="269"/>
    </row>
    <row r="6" spans="1:254" x14ac:dyDescent="0.2">
      <c r="A6" s="159">
        <v>1</v>
      </c>
      <c r="B6" s="159">
        <v>2</v>
      </c>
      <c r="C6" s="159">
        <v>3</v>
      </c>
      <c r="D6" s="159">
        <v>4</v>
      </c>
      <c r="E6" s="159">
        <v>5</v>
      </c>
      <c r="F6" s="159">
        <v>6</v>
      </c>
      <c r="G6" s="159">
        <v>7</v>
      </c>
      <c r="H6" s="159">
        <v>8</v>
      </c>
    </row>
    <row r="7" spans="1:254" s="163" customFormat="1" ht="51" customHeight="1" x14ac:dyDescent="0.25">
      <c r="A7" s="160">
        <v>1</v>
      </c>
      <c r="B7" s="160" t="s">
        <v>118</v>
      </c>
      <c r="C7" s="161" t="s">
        <v>217</v>
      </c>
      <c r="D7" s="124">
        <v>12000</v>
      </c>
      <c r="E7" s="162" t="s">
        <v>119</v>
      </c>
      <c r="F7" s="220">
        <v>12000</v>
      </c>
      <c r="G7" s="125">
        <f t="shared" ref="G7:G41" si="0">D7-F7</f>
        <v>0</v>
      </c>
      <c r="H7" s="157" t="s">
        <v>104</v>
      </c>
      <c r="J7" s="164"/>
    </row>
    <row r="8" spans="1:254" s="163" customFormat="1" ht="51" customHeight="1" x14ac:dyDescent="0.25">
      <c r="A8" s="160">
        <v>2</v>
      </c>
      <c r="B8" s="160" t="s">
        <v>120</v>
      </c>
      <c r="C8" s="161" t="s">
        <v>103</v>
      </c>
      <c r="D8" s="124">
        <v>38400</v>
      </c>
      <c r="E8" s="162" t="s">
        <v>121</v>
      </c>
      <c r="F8" s="220">
        <v>38400</v>
      </c>
      <c r="G8" s="125">
        <f t="shared" si="0"/>
        <v>0</v>
      </c>
      <c r="H8" s="157" t="s">
        <v>104</v>
      </c>
      <c r="J8" s="164"/>
    </row>
    <row r="9" spans="1:254" s="163" customFormat="1" ht="51" customHeight="1" x14ac:dyDescent="0.25">
      <c r="A9" s="160">
        <v>3</v>
      </c>
      <c r="B9" s="160" t="s">
        <v>122</v>
      </c>
      <c r="C9" s="161" t="s">
        <v>218</v>
      </c>
      <c r="D9" s="124">
        <v>20000</v>
      </c>
      <c r="E9" s="162" t="s">
        <v>123</v>
      </c>
      <c r="F9" s="220">
        <v>20000</v>
      </c>
      <c r="G9" s="125">
        <f t="shared" si="0"/>
        <v>0</v>
      </c>
      <c r="H9" s="157" t="s">
        <v>104</v>
      </c>
      <c r="J9" s="164"/>
    </row>
    <row r="10" spans="1:254" s="163" customFormat="1" ht="51" customHeight="1" x14ac:dyDescent="0.25">
      <c r="A10" s="160">
        <v>4</v>
      </c>
      <c r="B10" s="160" t="s">
        <v>124</v>
      </c>
      <c r="C10" s="161" t="s">
        <v>219</v>
      </c>
      <c r="D10" s="124">
        <v>20000</v>
      </c>
      <c r="E10" s="162" t="s">
        <v>125</v>
      </c>
      <c r="F10" s="220">
        <v>20000</v>
      </c>
      <c r="G10" s="125">
        <f t="shared" si="0"/>
        <v>0</v>
      </c>
      <c r="H10" s="157" t="s">
        <v>104</v>
      </c>
      <c r="J10" s="164"/>
    </row>
    <row r="11" spans="1:254" s="163" customFormat="1" ht="51" customHeight="1" x14ac:dyDescent="0.25">
      <c r="A11" s="160">
        <v>5</v>
      </c>
      <c r="B11" s="160" t="s">
        <v>126</v>
      </c>
      <c r="C11" s="161" t="s">
        <v>127</v>
      </c>
      <c r="D11" s="124">
        <v>42000</v>
      </c>
      <c r="E11" s="162" t="s">
        <v>128</v>
      </c>
      <c r="F11" s="220">
        <v>42000</v>
      </c>
      <c r="G11" s="125">
        <f t="shared" si="0"/>
        <v>0</v>
      </c>
      <c r="H11" s="157" t="s">
        <v>104</v>
      </c>
      <c r="J11" s="164"/>
    </row>
    <row r="12" spans="1:254" s="163" customFormat="1" ht="48.75" customHeight="1" x14ac:dyDescent="0.25">
      <c r="A12" s="160">
        <v>6</v>
      </c>
      <c r="B12" s="160" t="s">
        <v>129</v>
      </c>
      <c r="C12" s="161" t="s">
        <v>220</v>
      </c>
      <c r="D12" s="124">
        <v>25000</v>
      </c>
      <c r="E12" s="162" t="s">
        <v>130</v>
      </c>
      <c r="F12" s="220">
        <v>25000</v>
      </c>
      <c r="G12" s="125">
        <f t="shared" si="0"/>
        <v>0</v>
      </c>
      <c r="H12" s="157"/>
      <c r="J12" s="164"/>
    </row>
    <row r="13" spans="1:254" s="163" customFormat="1" ht="46.5" customHeight="1" x14ac:dyDescent="0.25">
      <c r="A13" s="160">
        <v>7</v>
      </c>
      <c r="B13" s="160" t="s">
        <v>131</v>
      </c>
      <c r="C13" s="161" t="s">
        <v>132</v>
      </c>
      <c r="D13" s="124">
        <v>26372</v>
      </c>
      <c r="E13" s="126" t="s">
        <v>133</v>
      </c>
      <c r="F13" s="220">
        <v>26372</v>
      </c>
      <c r="G13" s="125">
        <f t="shared" si="0"/>
        <v>0</v>
      </c>
      <c r="H13" s="157"/>
      <c r="J13" s="164"/>
    </row>
    <row r="14" spans="1:254" s="163" customFormat="1" ht="57" customHeight="1" x14ac:dyDescent="0.25">
      <c r="A14" s="160">
        <v>8</v>
      </c>
      <c r="B14" s="160" t="s">
        <v>134</v>
      </c>
      <c r="C14" s="161" t="s">
        <v>135</v>
      </c>
      <c r="D14" s="124">
        <v>63000</v>
      </c>
      <c r="E14" s="165" t="s">
        <v>136</v>
      </c>
      <c r="F14" s="220">
        <v>63000</v>
      </c>
      <c r="G14" s="125">
        <f t="shared" si="0"/>
        <v>0</v>
      </c>
      <c r="H14" s="157"/>
      <c r="J14" s="164"/>
    </row>
    <row r="15" spans="1:254" s="163" customFormat="1" ht="45" customHeight="1" x14ac:dyDescent="0.25">
      <c r="A15" s="160">
        <v>9</v>
      </c>
      <c r="B15" s="160" t="s">
        <v>137</v>
      </c>
      <c r="C15" s="161" t="s">
        <v>221</v>
      </c>
      <c r="D15" s="124">
        <v>30000</v>
      </c>
      <c r="E15" s="162" t="s">
        <v>138</v>
      </c>
      <c r="F15" s="220">
        <v>30000</v>
      </c>
      <c r="G15" s="125">
        <f t="shared" si="0"/>
        <v>0</v>
      </c>
      <c r="H15" s="157"/>
      <c r="J15" s="164"/>
    </row>
    <row r="16" spans="1:254" s="168" customFormat="1" ht="45" customHeight="1" x14ac:dyDescent="0.25">
      <c r="A16" s="161">
        <v>10</v>
      </c>
      <c r="B16" s="161" t="s">
        <v>139</v>
      </c>
      <c r="C16" s="161" t="s">
        <v>140</v>
      </c>
      <c r="D16" s="124">
        <f>63139.32-10245.7</f>
        <v>52893.619999999995</v>
      </c>
      <c r="E16" s="166" t="s">
        <v>141</v>
      </c>
      <c r="F16" s="220">
        <f>63139.32-10245.7</f>
        <v>52893.619999999995</v>
      </c>
      <c r="G16" s="127">
        <f t="shared" si="0"/>
        <v>0</v>
      </c>
      <c r="H16" s="161"/>
      <c r="J16" s="169"/>
    </row>
    <row r="17" spans="1:10" s="168" customFormat="1" ht="65.25" customHeight="1" x14ac:dyDescent="0.25">
      <c r="A17" s="161">
        <f>A16+1</f>
        <v>11</v>
      </c>
      <c r="B17" s="160" t="s">
        <v>240</v>
      </c>
      <c r="C17" s="160" t="s">
        <v>241</v>
      </c>
      <c r="D17" s="170">
        <v>165000</v>
      </c>
      <c r="E17" s="162" t="s">
        <v>242</v>
      </c>
      <c r="F17" s="222">
        <v>165000</v>
      </c>
      <c r="G17" s="128">
        <f t="shared" si="0"/>
        <v>0</v>
      </c>
      <c r="H17" s="171"/>
      <c r="J17" s="169"/>
    </row>
    <row r="18" spans="1:10" s="163" customFormat="1" ht="72.75" customHeight="1" x14ac:dyDescent="0.25">
      <c r="A18" s="161">
        <f t="shared" ref="A18:A20" si="1">A17+1</f>
        <v>12</v>
      </c>
      <c r="B18" s="160" t="s">
        <v>142</v>
      </c>
      <c r="C18" s="161" t="s">
        <v>143</v>
      </c>
      <c r="D18" s="124">
        <v>216227</v>
      </c>
      <c r="E18" s="162" t="s">
        <v>144</v>
      </c>
      <c r="F18" s="223">
        <v>216227</v>
      </c>
      <c r="G18" s="125">
        <f t="shared" si="0"/>
        <v>0</v>
      </c>
      <c r="H18" s="157"/>
      <c r="J18" s="164"/>
    </row>
    <row r="19" spans="1:10" s="163" customFormat="1" ht="72.75" customHeight="1" x14ac:dyDescent="0.25">
      <c r="A19" s="161">
        <f t="shared" si="1"/>
        <v>13</v>
      </c>
      <c r="B19" s="160" t="s">
        <v>145</v>
      </c>
      <c r="C19" s="219" t="s">
        <v>146</v>
      </c>
      <c r="D19" s="220">
        <v>150000</v>
      </c>
      <c r="E19" s="162" t="s">
        <v>147</v>
      </c>
      <c r="F19" s="223">
        <v>150000</v>
      </c>
      <c r="G19" s="125">
        <f t="shared" si="0"/>
        <v>0</v>
      </c>
      <c r="H19" s="157"/>
      <c r="J19" s="164"/>
    </row>
    <row r="20" spans="1:10" s="168" customFormat="1" ht="72.75" customHeight="1" x14ac:dyDescent="0.25">
      <c r="A20" s="161">
        <f t="shared" si="1"/>
        <v>14</v>
      </c>
      <c r="B20" s="161" t="s">
        <v>148</v>
      </c>
      <c r="C20" s="219" t="s">
        <v>149</v>
      </c>
      <c r="D20" s="220">
        <v>162000</v>
      </c>
      <c r="E20" s="166" t="s">
        <v>150</v>
      </c>
      <c r="F20" s="224">
        <v>158000</v>
      </c>
      <c r="G20" s="127">
        <f t="shared" si="0"/>
        <v>4000</v>
      </c>
      <c r="H20" s="167"/>
      <c r="J20" s="169"/>
    </row>
    <row r="21" spans="1:10" s="163" customFormat="1" ht="82.5" customHeight="1" x14ac:dyDescent="0.25">
      <c r="A21" s="270">
        <v>15</v>
      </c>
      <c r="B21" s="270" t="s">
        <v>151</v>
      </c>
      <c r="C21" s="219" t="s">
        <v>152</v>
      </c>
      <c r="D21" s="220">
        <v>1702.5</v>
      </c>
      <c r="E21" s="166" t="s">
        <v>153</v>
      </c>
      <c r="F21" s="223">
        <v>1702.5</v>
      </c>
      <c r="G21" s="125">
        <f t="shared" si="0"/>
        <v>0</v>
      </c>
      <c r="H21" s="157"/>
      <c r="J21" s="164"/>
    </row>
    <row r="22" spans="1:10" s="163" customFormat="1" ht="72.75" customHeight="1" x14ac:dyDescent="0.25">
      <c r="A22" s="271"/>
      <c r="B22" s="271"/>
      <c r="C22" s="219" t="s">
        <v>154</v>
      </c>
      <c r="D22" s="220">
        <v>1650</v>
      </c>
      <c r="E22" s="162" t="s">
        <v>155</v>
      </c>
      <c r="F22" s="223">
        <v>1650</v>
      </c>
      <c r="G22" s="125">
        <f t="shared" si="0"/>
        <v>0</v>
      </c>
      <c r="H22" s="157"/>
      <c r="J22" s="164"/>
    </row>
    <row r="23" spans="1:10" s="163" customFormat="1" ht="72.75" customHeight="1" x14ac:dyDescent="0.25">
      <c r="A23" s="271"/>
      <c r="B23" s="271"/>
      <c r="C23" s="219" t="s">
        <v>156</v>
      </c>
      <c r="D23" s="220">
        <v>699</v>
      </c>
      <c r="E23" s="162" t="s">
        <v>157</v>
      </c>
      <c r="F23" s="223">
        <v>699</v>
      </c>
      <c r="G23" s="125">
        <f t="shared" si="0"/>
        <v>0</v>
      </c>
      <c r="H23" s="157"/>
      <c r="J23" s="164"/>
    </row>
    <row r="24" spans="1:10" s="163" customFormat="1" ht="72.75" customHeight="1" x14ac:dyDescent="0.25">
      <c r="A24" s="271"/>
      <c r="B24" s="271"/>
      <c r="C24" s="219" t="s">
        <v>158</v>
      </c>
      <c r="D24" s="220">
        <v>6874.5</v>
      </c>
      <c r="E24" s="172" t="s">
        <v>159</v>
      </c>
      <c r="F24" s="223">
        <v>6874.5</v>
      </c>
      <c r="G24" s="125">
        <f t="shared" si="0"/>
        <v>0</v>
      </c>
      <c r="H24" s="157"/>
      <c r="J24" s="164"/>
    </row>
    <row r="25" spans="1:10" s="163" customFormat="1" ht="72.75" customHeight="1" x14ac:dyDescent="0.25">
      <c r="A25" s="271"/>
      <c r="B25" s="271"/>
      <c r="C25" s="219" t="s">
        <v>160</v>
      </c>
      <c r="D25" s="220">
        <v>1680</v>
      </c>
      <c r="E25" s="162" t="s">
        <v>161</v>
      </c>
      <c r="F25" s="223">
        <v>1680</v>
      </c>
      <c r="G25" s="125">
        <f t="shared" si="0"/>
        <v>0</v>
      </c>
      <c r="H25" s="157"/>
      <c r="J25" s="164"/>
    </row>
    <row r="26" spans="1:10" s="163" customFormat="1" ht="72.75" customHeight="1" x14ac:dyDescent="0.25">
      <c r="A26" s="271"/>
      <c r="B26" s="271"/>
      <c r="C26" s="219" t="s">
        <v>162</v>
      </c>
      <c r="D26" s="220">
        <v>2403</v>
      </c>
      <c r="E26" s="162" t="s">
        <v>163</v>
      </c>
      <c r="F26" s="223">
        <v>2403</v>
      </c>
      <c r="G26" s="125">
        <f t="shared" si="0"/>
        <v>0</v>
      </c>
      <c r="H26" s="157"/>
      <c r="J26" s="164"/>
    </row>
    <row r="27" spans="1:10" s="163" customFormat="1" ht="69" customHeight="1" x14ac:dyDescent="0.25">
      <c r="A27" s="271"/>
      <c r="B27" s="271"/>
      <c r="C27" s="219" t="s">
        <v>164</v>
      </c>
      <c r="D27" s="220">
        <v>1254</v>
      </c>
      <c r="E27" s="162" t="s">
        <v>165</v>
      </c>
      <c r="F27" s="223">
        <v>1254</v>
      </c>
      <c r="G27" s="125">
        <f t="shared" si="0"/>
        <v>0</v>
      </c>
      <c r="H27" s="157"/>
      <c r="J27" s="164"/>
    </row>
    <row r="28" spans="1:10" s="163" customFormat="1" ht="72.75" customHeight="1" x14ac:dyDescent="0.25">
      <c r="A28" s="271"/>
      <c r="B28" s="271"/>
      <c r="C28" s="219" t="s">
        <v>166</v>
      </c>
      <c r="D28" s="220">
        <v>2019</v>
      </c>
      <c r="E28" s="162" t="s">
        <v>167</v>
      </c>
      <c r="F28" s="223">
        <v>2019</v>
      </c>
      <c r="G28" s="125">
        <f t="shared" si="0"/>
        <v>0</v>
      </c>
      <c r="H28" s="157"/>
      <c r="J28" s="164"/>
    </row>
    <row r="29" spans="1:10" s="163" customFormat="1" ht="72.75" customHeight="1" x14ac:dyDescent="0.25">
      <c r="A29" s="271"/>
      <c r="B29" s="271"/>
      <c r="C29" s="219" t="s">
        <v>168</v>
      </c>
      <c r="D29" s="220">
        <v>4017</v>
      </c>
      <c r="E29" s="162" t="s">
        <v>169</v>
      </c>
      <c r="F29" s="223">
        <v>4017</v>
      </c>
      <c r="G29" s="125">
        <f t="shared" si="0"/>
        <v>0</v>
      </c>
      <c r="H29" s="157"/>
      <c r="J29" s="164"/>
    </row>
    <row r="30" spans="1:10" s="163" customFormat="1" ht="72.75" customHeight="1" x14ac:dyDescent="0.25">
      <c r="A30" s="272"/>
      <c r="B30" s="272"/>
      <c r="C30" s="219" t="s">
        <v>170</v>
      </c>
      <c r="D30" s="220">
        <v>2832</v>
      </c>
      <c r="E30" s="162" t="s">
        <v>171</v>
      </c>
      <c r="F30" s="223">
        <v>2832</v>
      </c>
      <c r="G30" s="125">
        <f t="shared" si="0"/>
        <v>0</v>
      </c>
      <c r="H30" s="157"/>
      <c r="J30" s="164"/>
    </row>
    <row r="31" spans="1:10" s="163" customFormat="1" ht="72.75" customHeight="1" x14ac:dyDescent="0.25">
      <c r="A31" s="160">
        <v>16</v>
      </c>
      <c r="B31" s="160" t="s">
        <v>172</v>
      </c>
      <c r="C31" s="219" t="s">
        <v>173</v>
      </c>
      <c r="D31" s="220">
        <v>32772</v>
      </c>
      <c r="E31" s="162" t="s">
        <v>174</v>
      </c>
      <c r="F31" s="223">
        <v>32772</v>
      </c>
      <c r="G31" s="125">
        <f t="shared" si="0"/>
        <v>0</v>
      </c>
      <c r="H31" s="157"/>
      <c r="J31" s="164"/>
    </row>
    <row r="32" spans="1:10" s="163" customFormat="1" ht="58.5" customHeight="1" x14ac:dyDescent="0.25">
      <c r="A32" s="160">
        <f>A31+1</f>
        <v>17</v>
      </c>
      <c r="B32" s="160" t="s">
        <v>175</v>
      </c>
      <c r="C32" s="219" t="s">
        <v>222</v>
      </c>
      <c r="D32" s="220">
        <v>15000</v>
      </c>
      <c r="E32" s="162" t="s">
        <v>176</v>
      </c>
      <c r="F32" s="223">
        <v>15000</v>
      </c>
      <c r="G32" s="125">
        <f t="shared" si="0"/>
        <v>0</v>
      </c>
      <c r="H32" s="157"/>
      <c r="J32" s="164"/>
    </row>
    <row r="33" spans="1:10" s="163" customFormat="1" ht="72.75" customHeight="1" x14ac:dyDescent="0.25">
      <c r="A33" s="160">
        <f t="shared" ref="A33:A41" si="2">A32+1</f>
        <v>18</v>
      </c>
      <c r="B33" s="160" t="s">
        <v>177</v>
      </c>
      <c r="C33" s="219" t="s">
        <v>178</v>
      </c>
      <c r="D33" s="220">
        <v>300000</v>
      </c>
      <c r="E33" s="162" t="s">
        <v>179</v>
      </c>
      <c r="F33" s="223">
        <v>300000</v>
      </c>
      <c r="G33" s="128">
        <f t="shared" si="0"/>
        <v>0</v>
      </c>
      <c r="H33" s="157"/>
      <c r="J33" s="164"/>
    </row>
    <row r="34" spans="1:10" s="163" customFormat="1" ht="57" customHeight="1" x14ac:dyDescent="0.25">
      <c r="A34" s="160">
        <f t="shared" si="2"/>
        <v>19</v>
      </c>
      <c r="B34" s="160" t="s">
        <v>180</v>
      </c>
      <c r="C34" s="219" t="s">
        <v>223</v>
      </c>
      <c r="D34" s="220">
        <v>20000</v>
      </c>
      <c r="E34" s="162" t="s">
        <v>181</v>
      </c>
      <c r="F34" s="223">
        <v>20000</v>
      </c>
      <c r="G34" s="125">
        <f t="shared" si="0"/>
        <v>0</v>
      </c>
      <c r="H34" s="157"/>
      <c r="J34" s="164"/>
    </row>
    <row r="35" spans="1:10" s="163" customFormat="1" ht="57" customHeight="1" x14ac:dyDescent="0.25">
      <c r="A35" s="160">
        <f t="shared" si="2"/>
        <v>20</v>
      </c>
      <c r="B35" s="160" t="s">
        <v>243</v>
      </c>
      <c r="C35" s="219" t="s">
        <v>185</v>
      </c>
      <c r="D35" s="221">
        <v>95000</v>
      </c>
      <c r="E35" s="162" t="s">
        <v>244</v>
      </c>
      <c r="F35" s="222">
        <v>95000</v>
      </c>
      <c r="G35" s="128">
        <f t="shared" si="0"/>
        <v>0</v>
      </c>
      <c r="H35" s="157"/>
      <c r="J35" s="164"/>
    </row>
    <row r="36" spans="1:10" s="163" customFormat="1" ht="57" customHeight="1" x14ac:dyDescent="0.25">
      <c r="A36" s="160">
        <f t="shared" si="2"/>
        <v>21</v>
      </c>
      <c r="B36" s="160" t="s">
        <v>182</v>
      </c>
      <c r="C36" s="219" t="s">
        <v>224</v>
      </c>
      <c r="D36" s="220">
        <v>20000</v>
      </c>
      <c r="E36" s="162" t="s">
        <v>183</v>
      </c>
      <c r="F36" s="222">
        <v>20000</v>
      </c>
      <c r="G36" s="128">
        <f t="shared" si="0"/>
        <v>0</v>
      </c>
      <c r="H36" s="157"/>
      <c r="J36" s="164"/>
    </row>
    <row r="37" spans="1:10" s="163" customFormat="1" ht="60.75" customHeight="1" x14ac:dyDescent="0.25">
      <c r="A37" s="160">
        <f t="shared" si="2"/>
        <v>22</v>
      </c>
      <c r="B37" s="160" t="s">
        <v>184</v>
      </c>
      <c r="C37" s="219" t="s">
        <v>185</v>
      </c>
      <c r="D37" s="220">
        <v>50000</v>
      </c>
      <c r="E37" s="162" t="s">
        <v>186</v>
      </c>
      <c r="F37" s="222">
        <v>50000</v>
      </c>
      <c r="G37" s="128">
        <f t="shared" si="0"/>
        <v>0</v>
      </c>
      <c r="H37" s="157"/>
      <c r="J37" s="164"/>
    </row>
    <row r="38" spans="1:10" s="163" customFormat="1" ht="57" customHeight="1" x14ac:dyDescent="0.25">
      <c r="A38" s="160">
        <f t="shared" si="2"/>
        <v>23</v>
      </c>
      <c r="B38" s="160" t="s">
        <v>187</v>
      </c>
      <c r="C38" s="219" t="s">
        <v>188</v>
      </c>
      <c r="D38" s="220">
        <v>150000</v>
      </c>
      <c r="E38" s="162" t="s">
        <v>189</v>
      </c>
      <c r="F38" s="222">
        <v>150000</v>
      </c>
      <c r="G38" s="128">
        <f t="shared" si="0"/>
        <v>0</v>
      </c>
      <c r="H38" s="157"/>
      <c r="J38" s="164"/>
    </row>
    <row r="39" spans="1:10" s="163" customFormat="1" ht="72.75" customHeight="1" x14ac:dyDescent="0.25">
      <c r="A39" s="160">
        <f t="shared" si="2"/>
        <v>24</v>
      </c>
      <c r="B39" s="160" t="s">
        <v>190</v>
      </c>
      <c r="C39" s="219" t="s">
        <v>191</v>
      </c>
      <c r="D39" s="220">
        <v>75000</v>
      </c>
      <c r="E39" s="162" t="s">
        <v>192</v>
      </c>
      <c r="F39" s="222">
        <v>75000</v>
      </c>
      <c r="G39" s="128">
        <f t="shared" si="0"/>
        <v>0</v>
      </c>
      <c r="H39" s="157"/>
      <c r="J39" s="164"/>
    </row>
    <row r="40" spans="1:10" s="163" customFormat="1" ht="72.75" customHeight="1" x14ac:dyDescent="0.25">
      <c r="A40" s="160">
        <f t="shared" si="2"/>
        <v>25</v>
      </c>
      <c r="B40" s="160" t="s">
        <v>193</v>
      </c>
      <c r="C40" s="219" t="s">
        <v>194</v>
      </c>
      <c r="D40" s="220">
        <v>125000</v>
      </c>
      <c r="E40" s="162" t="s">
        <v>195</v>
      </c>
      <c r="F40" s="222">
        <v>125000</v>
      </c>
      <c r="G40" s="128">
        <f t="shared" si="0"/>
        <v>0</v>
      </c>
      <c r="H40" s="157"/>
      <c r="J40" s="164"/>
    </row>
    <row r="41" spans="1:10" s="163" customFormat="1" ht="72.75" customHeight="1" x14ac:dyDescent="0.25">
      <c r="A41" s="160">
        <f t="shared" si="2"/>
        <v>26</v>
      </c>
      <c r="B41" s="160" t="s">
        <v>196</v>
      </c>
      <c r="C41" s="219" t="s">
        <v>197</v>
      </c>
      <c r="D41" s="220">
        <v>250000</v>
      </c>
      <c r="E41" s="162" t="s">
        <v>198</v>
      </c>
      <c r="F41" s="222">
        <v>250000</v>
      </c>
      <c r="G41" s="128">
        <f t="shared" si="0"/>
        <v>0</v>
      </c>
      <c r="H41" s="157"/>
      <c r="J41" s="164"/>
    </row>
    <row r="42" spans="1:10" s="163" customFormat="1" ht="51" customHeight="1" x14ac:dyDescent="0.25">
      <c r="A42" s="173"/>
      <c r="B42" s="174" t="s">
        <v>102</v>
      </c>
      <c r="C42" s="132"/>
      <c r="D42" s="130">
        <f>SUM(D7:D41)</f>
        <v>2180795.62</v>
      </c>
      <c r="E42" s="131"/>
      <c r="F42" s="130">
        <f>SUM(F7:F41)</f>
        <v>2176795.62</v>
      </c>
      <c r="G42" s="130">
        <f>SUM(G7:G41)</f>
        <v>4000</v>
      </c>
      <c r="H42" s="157"/>
    </row>
  </sheetData>
  <mergeCells count="10">
    <mergeCell ref="A21:A30"/>
    <mergeCell ref="B21:B30"/>
    <mergeCell ref="A2:H2"/>
    <mergeCell ref="A3:G3"/>
    <mergeCell ref="A4:A5"/>
    <mergeCell ref="B4:B5"/>
    <mergeCell ref="C4:D4"/>
    <mergeCell ref="E4:F4"/>
    <mergeCell ref="G4:G5"/>
    <mergeCell ref="H4:H5"/>
  </mergeCells>
  <pageMargins left="0.70866141732283472" right="0" top="0.35433070866141736" bottom="0.15748031496062992" header="0" footer="0"/>
  <pageSetup paperSize="9" scale="56" fitToHeight="0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2" sqref="A22:A23"/>
    </sheetView>
  </sheetViews>
  <sheetFormatPr defaultRowHeight="15" x14ac:dyDescent="0.25"/>
  <cols>
    <col min="1" max="1" width="86.85546875" customWidth="1"/>
  </cols>
  <sheetData>
    <row r="1" spans="1:1" x14ac:dyDescent="0.25">
      <c r="A1" s="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G1" sqref="G1"/>
    </sheetView>
  </sheetViews>
  <sheetFormatPr defaultRowHeight="15" x14ac:dyDescent="0.25"/>
  <cols>
    <col min="1" max="1" width="49.7109375" customWidth="1"/>
  </cols>
  <sheetData>
    <row r="1" spans="1:9" ht="24.75" x14ac:dyDescent="0.25">
      <c r="A1" s="2" t="s">
        <v>15</v>
      </c>
      <c r="B1" s="1" t="s">
        <v>11</v>
      </c>
      <c r="C1" s="1" t="s">
        <v>8</v>
      </c>
      <c r="D1" s="2" t="s">
        <v>7</v>
      </c>
      <c r="E1" s="1" t="s">
        <v>0</v>
      </c>
      <c r="F1" s="1"/>
      <c r="G1" s="5">
        <f t="shared" ref="G1:I4" si="0">G2</f>
        <v>0</v>
      </c>
      <c r="H1" s="5">
        <f t="shared" si="0"/>
        <v>234</v>
      </c>
      <c r="I1" s="5">
        <f t="shared" si="0"/>
        <v>234</v>
      </c>
    </row>
    <row r="2" spans="1:9" ht="48.75" x14ac:dyDescent="0.25">
      <c r="A2" s="2" t="s">
        <v>13</v>
      </c>
      <c r="B2" s="1" t="s">
        <v>11</v>
      </c>
      <c r="C2" s="1" t="s">
        <v>8</v>
      </c>
      <c r="D2" s="2" t="s">
        <v>7</v>
      </c>
      <c r="E2" s="1" t="s">
        <v>3</v>
      </c>
      <c r="F2" s="1"/>
      <c r="G2" s="6">
        <f t="shared" si="0"/>
        <v>0</v>
      </c>
      <c r="H2" s="5">
        <f t="shared" si="0"/>
        <v>234</v>
      </c>
      <c r="I2" s="5">
        <f t="shared" si="0"/>
        <v>234</v>
      </c>
    </row>
    <row r="3" spans="1:9" ht="36.75" x14ac:dyDescent="0.25">
      <c r="A3" s="2" t="s">
        <v>2</v>
      </c>
      <c r="B3" s="1" t="s">
        <v>11</v>
      </c>
      <c r="C3" s="1" t="s">
        <v>8</v>
      </c>
      <c r="D3" s="2" t="s">
        <v>7</v>
      </c>
      <c r="E3" s="1" t="s">
        <v>1</v>
      </c>
      <c r="F3" s="1"/>
      <c r="G3" s="6">
        <f>G4</f>
        <v>0</v>
      </c>
      <c r="H3" s="6">
        <f t="shared" si="0"/>
        <v>234</v>
      </c>
      <c r="I3" s="6">
        <f t="shared" si="0"/>
        <v>234</v>
      </c>
    </row>
    <row r="4" spans="1:9" ht="36.75" x14ac:dyDescent="0.25">
      <c r="A4" s="2" t="s">
        <v>17</v>
      </c>
      <c r="B4" s="1" t="s">
        <v>11</v>
      </c>
      <c r="C4" s="1" t="s">
        <v>8</v>
      </c>
      <c r="D4" s="2" t="s">
        <v>7</v>
      </c>
      <c r="E4" s="1" t="s">
        <v>18</v>
      </c>
      <c r="F4" s="1"/>
      <c r="G4" s="6">
        <f>G5</f>
        <v>0</v>
      </c>
      <c r="H4" s="6">
        <f t="shared" si="0"/>
        <v>234</v>
      </c>
      <c r="I4" s="6">
        <f t="shared" si="0"/>
        <v>234</v>
      </c>
    </row>
    <row r="5" spans="1:9" ht="24.75" x14ac:dyDescent="0.25">
      <c r="A5" s="2" t="s">
        <v>5</v>
      </c>
      <c r="B5" s="1" t="s">
        <v>11</v>
      </c>
      <c r="C5" s="1" t="s">
        <v>8</v>
      </c>
      <c r="D5" s="2" t="s">
        <v>7</v>
      </c>
      <c r="E5" s="1" t="s">
        <v>18</v>
      </c>
      <c r="F5" s="1" t="s">
        <v>6</v>
      </c>
      <c r="G5" s="6"/>
      <c r="H5" s="6">
        <v>234</v>
      </c>
      <c r="I5" s="6">
        <f>G5+H5</f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Прил 1 к поясн СП-2023 </vt:lpstr>
      <vt:lpstr>прил2 к поясн Дор фонд2023</vt:lpstr>
      <vt:lpstr>прил 3 к поясн публ об 2023</vt:lpstr>
      <vt:lpstr>прил 4 БИ 2023</vt:lpstr>
      <vt:lpstr>5 Рез фонд</vt:lpstr>
      <vt:lpstr>Лист1</vt:lpstr>
      <vt:lpstr>Лист2</vt:lpstr>
      <vt:lpstr>'5 Рез фонд'!Заголовки_для_печати</vt:lpstr>
      <vt:lpstr>'Прил 1 к поясн СП-2023 '!Заголовки_для_печати</vt:lpstr>
      <vt:lpstr>'5 Рез фонд'!Область_печати</vt:lpstr>
      <vt:lpstr>'Прил 1 к поясн СП-2023 '!Область_печати</vt:lpstr>
      <vt:lpstr>'прил 3 к поясн публ об 2023'!Область_печати</vt:lpstr>
      <vt:lpstr>'прил 4 БИ 2023'!Область_печати</vt:lpstr>
      <vt:lpstr>'прил2 к поясн Дор фонд2023'!Область_печати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finOtdeL</dc:creator>
  <cp:lastModifiedBy>MainAdmin</cp:lastModifiedBy>
  <cp:lastPrinted>2024-03-29T08:42:25Z</cp:lastPrinted>
  <dcterms:created xsi:type="dcterms:W3CDTF">2016-11-07T08:50:55Z</dcterms:created>
  <dcterms:modified xsi:type="dcterms:W3CDTF">2024-03-29T08:42:53Z</dcterms:modified>
</cp:coreProperties>
</file>